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<sst xmlns="http://schemas.openxmlformats.org/spreadsheetml/2006/main" count="1360" uniqueCount="698">
  <si>
    <t>8 клас</t>
  </si>
  <si>
    <t>Име, презиме и фамилия</t>
  </si>
  <si>
    <t>Град</t>
  </si>
  <si>
    <t>НР</t>
  </si>
  <si>
    <t>ЕМТ 12</t>
  </si>
  <si>
    <t>Рейтинг</t>
  </si>
  <si>
    <t>Виолета Николаева Найденова</t>
  </si>
  <si>
    <t>София</t>
  </si>
  <si>
    <t>Spataru Andrei Raul</t>
  </si>
  <si>
    <t>Румъния</t>
  </si>
  <si>
    <t>Димитър Здравков Ружев</t>
  </si>
  <si>
    <t>Константин Христов Шейретов</t>
  </si>
  <si>
    <t>Теодор Димитров Алексиев</t>
  </si>
  <si>
    <t>Мария Григорова Делякова</t>
  </si>
  <si>
    <t>Бургас</t>
  </si>
  <si>
    <t>Димитър Николаев Маркович</t>
  </si>
  <si>
    <t>Варна</t>
  </si>
  <si>
    <t>Илиян Йорданов Йорданов</t>
  </si>
  <si>
    <t>Христо Георгиев Папазов</t>
  </si>
  <si>
    <t>Дона Мария Радославова Иванова</t>
  </si>
  <si>
    <t>Русе</t>
  </si>
  <si>
    <t>Радослав Александров Димитров</t>
  </si>
  <si>
    <t>Александър Валентинов Иванов</t>
  </si>
  <si>
    <t>Станимир Атанасов Халаджов</t>
  </si>
  <si>
    <t>Христо Иванов Попов</t>
  </si>
  <si>
    <t>Валентин Петев Петков</t>
  </si>
  <si>
    <t>Плевен</t>
  </si>
  <si>
    <t>Георги Ганелинов Русинов</t>
  </si>
  <si>
    <t>Никола Емилов Лангов</t>
  </si>
  <si>
    <t>Елина Ивайлова Енчева</t>
  </si>
  <si>
    <t>Костадин Светлинов Гаров</t>
  </si>
  <si>
    <t>Николай Руменов Димитров</t>
  </si>
  <si>
    <t>Габриел Георгиев Георгиев</t>
  </si>
  <si>
    <t>Пловдив</t>
  </si>
  <si>
    <t>Александър Томов Стоилов</t>
  </si>
  <si>
    <t>Енчо Иванов Мишинев</t>
  </si>
  <si>
    <t>Ямбол</t>
  </si>
  <si>
    <t>Симона Емилиянова Кукова</t>
  </si>
  <si>
    <t>Кирил Атанасов Бангачев</t>
  </si>
  <si>
    <t>Туан Анх Нгуен</t>
  </si>
  <si>
    <t>Екатерина Руменова Димитрова</t>
  </si>
  <si>
    <t>Калоян Александров Алексиев</t>
  </si>
  <si>
    <t>Иван Иванов Ганев</t>
  </si>
  <si>
    <t>Лора Христова Урумова</t>
  </si>
  <si>
    <t>Андрей Светославов Атанасов</t>
  </si>
  <si>
    <t>Елена Иванова Симеонова</t>
  </si>
  <si>
    <t>Венислав Стелиянов Върбанов</t>
  </si>
  <si>
    <t>Светослав Стефанов Радоев</t>
  </si>
  <si>
    <t>Кристиян Иванов Димитров</t>
  </si>
  <si>
    <t>Александър Николаев Русев</t>
  </si>
  <si>
    <t>Милко Милков Ганев</t>
  </si>
  <si>
    <t>Надежда Димитрова Димитрова</t>
  </si>
  <si>
    <t>Моника Миленова Стойчева</t>
  </si>
  <si>
    <t>Виктор Красимиров Костов</t>
  </si>
  <si>
    <t>Александър Александров Василев</t>
  </si>
  <si>
    <t>Иван Даниелов Иванов</t>
  </si>
  <si>
    <t>Николай Вълчев Стоянов</t>
  </si>
  <si>
    <t>Ваня Великова Великова</t>
  </si>
  <si>
    <t>Кристина Николаева Делчева</t>
  </si>
  <si>
    <t>Пресиана Ивайлова Маринова</t>
  </si>
  <si>
    <t>Васил Радков Йорданов</t>
  </si>
  <si>
    <t>Георги Живков Бърнев</t>
  </si>
  <si>
    <t>Парашкев Атанасов Катерски</t>
  </si>
  <si>
    <t>Анатолий Анатолиев Стоименов</t>
  </si>
  <si>
    <t>Малвина Георгиева Божидарова</t>
  </si>
  <si>
    <t>Петко Светославов Каменов</t>
  </si>
  <si>
    <t>Александър Юлиянов Ванков</t>
  </si>
  <si>
    <t>Георги Тошков Димитров</t>
  </si>
  <si>
    <t>Денис Зюреп Али</t>
  </si>
  <si>
    <t>Симеон Руменов Точев</t>
  </si>
  <si>
    <t>Таня Стефанова Христова</t>
  </si>
  <si>
    <t>Габрово</t>
  </si>
  <si>
    <t>Иван Стоянов Димитров</t>
  </si>
  <si>
    <t>Йоан Емилов Стоянов</t>
  </si>
  <si>
    <t>Кристиян Василев Костов</t>
  </si>
  <si>
    <t>Манол Красимиров Джамбазов</t>
  </si>
  <si>
    <t>Михаил Петров Стаменов</t>
  </si>
  <si>
    <t>Тина Владимирова Владимирова</t>
  </si>
  <si>
    <t>Николай Насков Аврамов</t>
  </si>
  <si>
    <t>Иван Калинов Трайков</t>
  </si>
  <si>
    <t>Калина Красимирова Шкендерова</t>
  </si>
  <si>
    <t>Даниел Анастасов Рохов</t>
  </si>
  <si>
    <t xml:space="preserve">Ваня Севдалинова Величкова </t>
  </si>
  <si>
    <t>Диан Даниелов Дончев</t>
  </si>
  <si>
    <t>Йордан Андреев Кирилов</t>
  </si>
  <si>
    <t>Костадин Иванов Бузов</t>
  </si>
  <si>
    <t>Диана Ивайлова Велева</t>
  </si>
  <si>
    <t>Георги Константинов Николов</t>
  </si>
  <si>
    <t>Михаил Мирославов Тодоров</t>
  </si>
  <si>
    <t>Юлиян Юлиянов Запрянов</t>
  </si>
  <si>
    <t>Ивета Валентинова Македонска</t>
  </si>
  <si>
    <t>Катя Стефанова Янкова</t>
  </si>
  <si>
    <t>Благоевград</t>
  </si>
  <si>
    <t>Патрик Бориславов Димитров</t>
  </si>
  <si>
    <t>Враца</t>
  </si>
  <si>
    <t>Надежда Деянова Петрова</t>
  </si>
  <si>
    <t>Добрин Тодоров Анастасов</t>
  </si>
  <si>
    <t>Валентин Валентинов Костадинов</t>
  </si>
  <si>
    <t>Деян Данаилов Горанов</t>
  </si>
  <si>
    <t>Иван Иванов Стоянов</t>
  </si>
  <si>
    <t>Мария Пламенова Ангелова</t>
  </si>
  <si>
    <t>Марина Андреева Лазарова</t>
  </si>
  <si>
    <t>Теодора Спасова Колева</t>
  </si>
  <si>
    <t>Ирина Юлиянова Софронова</t>
  </si>
  <si>
    <t>Виктория Иванова Патишева</t>
  </si>
  <si>
    <t>Борис Евгениев Петров</t>
  </si>
  <si>
    <t>Ива Мирославова Хинкова</t>
  </si>
  <si>
    <t>Христина Максимова Христова</t>
  </si>
  <si>
    <t>Димитър Яворов Попов</t>
  </si>
  <si>
    <t>Габриел Юлиянов Костадинов</t>
  </si>
  <si>
    <t>Силистра</t>
  </si>
  <si>
    <t>Мартин Валериев Великов</t>
  </si>
  <si>
    <t>Виктор Велинов Русев</t>
  </si>
  <si>
    <t>Виктор Младенов Колев</t>
  </si>
  <si>
    <t>Ивайло Асенов Иванов</t>
  </si>
  <si>
    <t>Ана Пламенова Нисторова</t>
  </si>
  <si>
    <t>Георги Василев Николов</t>
  </si>
  <si>
    <t>Давид Христов Желев</t>
  </si>
  <si>
    <t>Стара Загора</t>
  </si>
  <si>
    <t>Арина Цонева Русева</t>
  </si>
  <si>
    <t>Иван Ивайлов Милев</t>
  </si>
  <si>
    <t>Тодор Красимиров Кърпаров</t>
  </si>
  <si>
    <t>Габриела Бориславова Хаджиева</t>
  </si>
  <si>
    <t>Християн Иванов Христов</t>
  </si>
  <si>
    <t>Атанас Тодоров Янков</t>
  </si>
  <si>
    <t>Пламена Веселинова Петкова</t>
  </si>
  <si>
    <t>Добрич</t>
  </si>
  <si>
    <t>Магдалена Валериева Лунголова</t>
  </si>
  <si>
    <t>Станимир Любомиров Любенов</t>
  </si>
  <si>
    <t>Станислав Димитров Денков</t>
  </si>
  <si>
    <t>Иван Иванов Иванов</t>
  </si>
  <si>
    <t>Дони Стайков Георгиев</t>
  </si>
  <si>
    <t>Румен Емилов Тундоров</t>
  </si>
  <si>
    <t>Антония Иванова Кръстева</t>
  </si>
  <si>
    <t>Ния Деянова Костадинова</t>
  </si>
  <si>
    <t>Ради Георгиев Сергеев</t>
  </si>
  <si>
    <t>Валерия Валентинова Данева</t>
  </si>
  <si>
    <t>Десислава Вениаминова Илиева</t>
  </si>
  <si>
    <t>Николина Любомирова Димитрова</t>
  </si>
  <si>
    <t>Неда Иванова Бъчварова</t>
  </si>
  <si>
    <t>Павел Христов Христов</t>
  </si>
  <si>
    <t>Денис Константинов Костадинов</t>
  </si>
  <si>
    <t>Боян Валериев Стоянов</t>
  </si>
  <si>
    <t>Сияна Тодорова Миранджева</t>
  </si>
  <si>
    <t>9 клас</t>
  </si>
  <si>
    <t>ЗМС 12</t>
  </si>
  <si>
    <t>ПМТ 12</t>
  </si>
  <si>
    <t>Деница Христова Маркова</t>
  </si>
  <si>
    <t>Даниел Райков Атанасов</t>
  </si>
  <si>
    <t>Нго Нгок Къонг</t>
  </si>
  <si>
    <t>Румен Руменов Василев</t>
  </si>
  <si>
    <t>Кристина Ангелова Желязкова</t>
  </si>
  <si>
    <t>Мирослав Генов Маринов</t>
  </si>
  <si>
    <t>Александър Незабравков Чергански</t>
  </si>
  <si>
    <t>Божидар Красимиров Ганев</t>
  </si>
  <si>
    <t>Станислав Ивайлов Славов</t>
  </si>
  <si>
    <t>Еожен Хачик Овагемян</t>
  </si>
  <si>
    <t>Цветан Василев Йотов</t>
  </si>
  <si>
    <t>Александър Александров Щедрицки</t>
  </si>
  <si>
    <t>Изабел Атанасова Тодорова</t>
  </si>
  <si>
    <t>Диляна Антонова Младенова</t>
  </si>
  <si>
    <t>Станислав Георгиев Димитров</t>
  </si>
  <si>
    <t>Данчо Данчов Атанасов</t>
  </si>
  <si>
    <t>Димитър Иванов Пачев</t>
  </si>
  <si>
    <t>Карина Любенова Сярова</t>
  </si>
  <si>
    <t>Кирил Николаев Дойчинов</t>
  </si>
  <si>
    <t>Ирен Пламенова Парушева</t>
  </si>
  <si>
    <t>Димитър Димитров Даскалов</t>
  </si>
  <si>
    <t>Теодор Иванов Тотев</t>
  </si>
  <si>
    <t>Гергана Марин Георгиева</t>
  </si>
  <si>
    <t>БУРГАС</t>
  </si>
  <si>
    <t>Розалия Александрова Бузова</t>
  </si>
  <si>
    <t>Венелин Нам Ха</t>
  </si>
  <si>
    <t>Димитровград</t>
  </si>
  <si>
    <t>Силвия Владиславова Вангелова</t>
  </si>
  <si>
    <t>Стефан Ясенов Дамянов</t>
  </si>
  <si>
    <t>Христо Веселинов Венев</t>
  </si>
  <si>
    <t>Цветомир Николаев Кайджиев</t>
  </si>
  <si>
    <t>Иво Даниел Дилов</t>
  </si>
  <si>
    <t>Христо Владимиров Мартинов</t>
  </si>
  <si>
    <t>Светослава Мариева Манолова</t>
  </si>
  <si>
    <t>Йоана Чавдарова Левчева</t>
  </si>
  <si>
    <t>Анджела Любомирова Гълъбова</t>
  </si>
  <si>
    <t>Гергана Янчева Гончева</t>
  </si>
  <si>
    <t>Еди Руменов Михалков</t>
  </si>
  <si>
    <t>Евгени Петков Петков</t>
  </si>
  <si>
    <t>Борислава Викторова Димитрова</t>
  </si>
  <si>
    <t>Найчо Димитров Цанов</t>
  </si>
  <si>
    <t>Даниел Бориславов Михайлов</t>
  </si>
  <si>
    <t>Цветан Иванов Моев</t>
  </si>
  <si>
    <t>Иглика Стефанова Генчева</t>
  </si>
  <si>
    <t>Илиян Емилов Кермедчиев</t>
  </si>
  <si>
    <t>Сливен</t>
  </si>
  <si>
    <t>Атанас Николаев Андонов</t>
  </si>
  <si>
    <t>Мария Стефанова Иванова</t>
  </si>
  <si>
    <t>София Георгиева Бурова</t>
  </si>
  <si>
    <t>Александър Александров Бачев</t>
  </si>
  <si>
    <t>София Красимирова Каменова</t>
  </si>
  <si>
    <t>Видин</t>
  </si>
  <si>
    <t>Александър Евгениев Градинаров</t>
  </si>
  <si>
    <t>Таня Красимирова Костадинова</t>
  </si>
  <si>
    <t>Христина Александрова Алексиева</t>
  </si>
  <si>
    <t>Александър Любомиров Кратинов</t>
  </si>
  <si>
    <t>Кристиан Георгиев Георгиев</t>
  </si>
  <si>
    <t>Николета Красимирова Кунева</t>
  </si>
  <si>
    <t>Христина Калинова Христова</t>
  </si>
  <si>
    <t>Мартина Добромирова Димитрова</t>
  </si>
  <si>
    <t>Цветан Димитров Минков</t>
  </si>
  <si>
    <t>Разград</t>
  </si>
  <si>
    <t>Пламен Мирославов Методиев</t>
  </si>
  <si>
    <t>Виктория Пламенова Нанкова</t>
  </si>
  <si>
    <t>Turcu Andrei</t>
  </si>
  <si>
    <t>Виолета Юлиянова Петкова</t>
  </si>
  <si>
    <t>Яница Миткова Христова</t>
  </si>
  <si>
    <t>Красимир Асенов Найденов</t>
  </si>
  <si>
    <t>Монтана</t>
  </si>
  <si>
    <t>Виктор Петров Славейков</t>
  </si>
  <si>
    <t>Светлин Петков Тотев</t>
  </si>
  <si>
    <t>Вяра Тодорова Иванова</t>
  </si>
  <si>
    <t>Инна Георгиева Иванова</t>
  </si>
  <si>
    <t>Анна Сотирова Сотирова</t>
  </si>
  <si>
    <t>Здравко Тодоров Маринов</t>
  </si>
  <si>
    <t>Михаил Георгиев Пенков</t>
  </si>
  <si>
    <t>Иванка Атанасова Кабакчиева</t>
  </si>
  <si>
    <t>Велико Търново</t>
  </si>
  <si>
    <t>Валери Иванов</t>
  </si>
  <si>
    <t>Елица Красимирова Ангелова</t>
  </si>
  <si>
    <t>Никола Петков Петков</t>
  </si>
  <si>
    <t>Костадин Диманов Георгиев</t>
  </si>
  <si>
    <t>Михаела Кирякова Янчева</t>
  </si>
  <si>
    <t>Васил Василев Тодоров</t>
  </si>
  <si>
    <t>Ребека Тхъонг До</t>
  </si>
  <si>
    <t>Георги Ивайлов Иванов </t>
  </si>
  <si>
    <t>Траян Димитров Троев</t>
  </si>
  <si>
    <t>Петър Петров Петров</t>
  </si>
  <si>
    <t>Ния Николаева Георгиева</t>
  </si>
  <si>
    <t>Алпер Салиев Сюлейманов</t>
  </si>
  <si>
    <t>Никола Светлинов Казаков</t>
  </si>
  <si>
    <t>Виктория Емилова Енчева</t>
  </si>
  <si>
    <t>Атанас Димитров Георгиев</t>
  </si>
  <si>
    <t>Иван Валентинов Нушков</t>
  </si>
  <si>
    <t>Цветомила Красимирова Георгиева</t>
  </si>
  <si>
    <t>Кирил Георгиев Балтаджиев</t>
  </si>
  <si>
    <t>Гоце Делчев</t>
  </si>
  <si>
    <t>Александра Бориславова Иванова</t>
  </si>
  <si>
    <t>Николай Георгиев Ганев</t>
  </si>
  <si>
    <t>Кюстендил</t>
  </si>
  <si>
    <t>Атанас Красимиров Танков</t>
  </si>
  <si>
    <t>Пламен Боянов Комитов</t>
  </si>
  <si>
    <t>Христо Пламенов Веков</t>
  </si>
  <si>
    <t>Здравко Здравков Желев</t>
  </si>
  <si>
    <t>Станислав Светлинов Стефанов</t>
  </si>
  <si>
    <t>Стоян Иванов Стоянов</t>
  </si>
  <si>
    <t>Василена Красимирова Калудова</t>
  </si>
  <si>
    <t>Симона Сармен Симонян</t>
  </si>
  <si>
    <t>Антоанета Мирославова Димитрова</t>
  </si>
  <si>
    <t>Радостин Красимиров Митков</t>
  </si>
  <si>
    <t>Ивайло Игнатов Игнатов</t>
  </si>
  <si>
    <t>Калина Здравкова Китова</t>
  </si>
  <si>
    <t>Мариета Пламенова Карастоянова</t>
  </si>
  <si>
    <t>Иван Николаев Делев</t>
  </si>
  <si>
    <t>Анелия Михайлова Вълчанова</t>
  </si>
  <si>
    <t>Христо Красимиров Чакмаков</t>
  </si>
  <si>
    <t>Симеон Недялков Милев</t>
  </si>
  <si>
    <t>Георги Пламенов Бонев</t>
  </si>
  <si>
    <t>Костадин Спасов Алмишев</t>
  </si>
  <si>
    <t>Георги Василев  Георгиев</t>
  </si>
  <si>
    <t>Светлана Руменова Груева</t>
  </si>
  <si>
    <t>Габриела Иванова Георгиева</t>
  </si>
  <si>
    <t>Николай Емилов Енев</t>
  </si>
  <si>
    <t>Наталия Стелиянова Христова</t>
  </si>
  <si>
    <t>Павлина Иванова Колева</t>
  </si>
  <si>
    <t>Пламен Георгиев Георгиев</t>
  </si>
  <si>
    <t>Ву Суан Зунг</t>
  </si>
  <si>
    <t>Йордан Пламенов Делчев</t>
  </si>
  <si>
    <t>Нено Венциславов Петракиев</t>
  </si>
  <si>
    <t>Христина Стоянова Антонова</t>
  </si>
  <si>
    <t>Христо Ангелов Йорданов</t>
  </si>
  <si>
    <t>Мартин Владимиров Якимов</t>
  </si>
  <si>
    <t>Катерина Николаева Петелова</t>
  </si>
  <si>
    <t>Боряна Бойкова Начева</t>
  </si>
  <si>
    <t>Недялко Стоянов  Брадинов</t>
  </si>
  <si>
    <t>Мария Валериева Цветкова</t>
  </si>
  <si>
    <t>Илиана Пламенова Илиева</t>
  </si>
  <si>
    <t>Александър Бориславов Канджички</t>
  </si>
  <si>
    <t>Христина Миткова Иванова</t>
  </si>
  <si>
    <t>Александър Свиленов Петров</t>
  </si>
  <si>
    <t>Найден Иванов Найденов</t>
  </si>
  <si>
    <t>Тони Грозданов Танев</t>
  </si>
  <si>
    <t>Александър Андреев Рибнишки</t>
  </si>
  <si>
    <t>Станислав Пейчов Чолаков</t>
  </si>
  <si>
    <t>Глория Рангелова Стойчева</t>
  </si>
  <si>
    <t>Мария Валентинова Тунева</t>
  </si>
  <si>
    <t>Васил Щилянов Папанчев</t>
  </si>
  <si>
    <t>Анита Валентинова Стоянова</t>
  </si>
  <si>
    <t>Биляна Василева Костадинова</t>
  </si>
  <si>
    <t>Юлиана Радостинова Гънчевска</t>
  </si>
  <si>
    <t>Борислав Володиев Вълов</t>
  </si>
  <si>
    <t>Николай Василев Николов</t>
  </si>
  <si>
    <t>Красимира Стоянова Атанасова</t>
  </si>
  <si>
    <t>Калина Даниелова Йорданова</t>
  </si>
  <si>
    <t>Георги Димитров Шишков</t>
  </si>
  <si>
    <t>Никола Здравков Братанов</t>
  </si>
  <si>
    <t>Надежда Димитрова Шушкова</t>
  </si>
  <si>
    <t>Десислава Александрова Белоконска</t>
  </si>
  <si>
    <t>Анна-Мария Бойко Лазарова</t>
  </si>
  <si>
    <t>Десислава Антонова Бялкова</t>
  </si>
  <si>
    <t>Ангел Пламенов Ангелов</t>
  </si>
  <si>
    <t>Радостина Данаилова Каменова</t>
  </si>
  <si>
    <t>Теодора Петкова Петкова</t>
  </si>
  <si>
    <t>Люсиен Мартинов Лозанов</t>
  </si>
  <si>
    <t>Ангел Тодоров Александров</t>
  </si>
  <si>
    <t>Калина Трифонова Стоянова</t>
  </si>
  <si>
    <t>Андреа Цветомирева Андреева</t>
  </si>
  <si>
    <t>Яна Георгиева Здравкова</t>
  </si>
  <si>
    <t>Борис Веселинов Желев</t>
  </si>
  <si>
    <t>Димо Георгиев Бараков</t>
  </si>
  <si>
    <t>Росина Георгиева Младенова</t>
  </si>
  <si>
    <t>Михаел Ивайлов Милушев</t>
  </si>
  <si>
    <t>10 клас</t>
  </si>
  <si>
    <t>K1</t>
  </si>
  <si>
    <t>НОМ 12</t>
  </si>
  <si>
    <t>К2</t>
  </si>
  <si>
    <t>Александър Антонов Тенев</t>
  </si>
  <si>
    <t>Любен Стефанов Личев</t>
  </si>
  <si>
    <t>Емилиян Иванов Рогачев</t>
  </si>
  <si>
    <t>Цветомир Михайлов Михайлов</t>
  </si>
  <si>
    <t>Петър Милков Гайдаров</t>
  </si>
  <si>
    <t>Станислав Николаев Щерев</t>
  </si>
  <si>
    <t>Ралица Стефанова Дарджонова</t>
  </si>
  <si>
    <t>Александър Игнатов Монев</t>
  </si>
  <si>
    <t>Марин Благоев Шаламанов</t>
  </si>
  <si>
    <t>Георги Константинов Гуляшки</t>
  </si>
  <si>
    <t>Васил Георгиев Василев</t>
  </si>
  <si>
    <t>Габриела Венциславова Георгиева</t>
  </si>
  <si>
    <t>Борис Лъчезар Кадийски</t>
  </si>
  <si>
    <t>Венислав Николаев Венков</t>
  </si>
  <si>
    <t>Грегориан Веселинов Пириндев</t>
  </si>
  <si>
    <t>Ким Бич Нгок</t>
  </si>
  <si>
    <t>Митко Димитров Стайков</t>
  </si>
  <si>
    <t>Магдалена Марин Георгиева</t>
  </si>
  <si>
    <t>Георги Кирилов Господинов</t>
  </si>
  <si>
    <t>Венелин Владимиров Мартинов</t>
  </si>
  <si>
    <t>Кристиян Людмилов Цъклев</t>
  </si>
  <si>
    <t>Радостина Пламенова Калайджиева</t>
  </si>
  <si>
    <t>Йордан Йорданов Донев</t>
  </si>
  <si>
    <t>Герасим Петров Велчев</t>
  </si>
  <si>
    <t>Радослав Петров Филипов</t>
  </si>
  <si>
    <t>Георги Иванов Иванов</t>
  </si>
  <si>
    <t>Теофил Петев Тодоров</t>
  </si>
  <si>
    <t>Петър Пламенов Скорчелиев</t>
  </si>
  <si>
    <t>Мирела Василева Пулева</t>
  </si>
  <si>
    <t>Петър Мартинов Динев</t>
  </si>
  <si>
    <t>Райна Димчова Гаджева</t>
  </si>
  <si>
    <t>Пазарджик</t>
  </si>
  <si>
    <t>Константин Юлийев Карчев</t>
  </si>
  <si>
    <t>Теодор Веселинов Дяков</t>
  </si>
  <si>
    <t>Христо Цветанов Стоянов</t>
  </si>
  <si>
    <t xml:space="preserve">София </t>
  </si>
  <si>
    <t>Кристиян Младенов Бабулев</t>
  </si>
  <si>
    <t>Симеон Валентинов Костадинов</t>
  </si>
  <si>
    <t>Димитър Емилов Милев</t>
  </si>
  <si>
    <t>Александър Велинов Русев</t>
  </si>
  <si>
    <t>Ангел Ангелов Димитров</t>
  </si>
  <si>
    <t>До Хю Чунг</t>
  </si>
  <si>
    <t>Василена Василева Николова</t>
  </si>
  <si>
    <t>Ивана Калоянова Ганева</t>
  </si>
  <si>
    <t xml:space="preserve">Екатерина Руменова Герова </t>
  </si>
  <si>
    <t>Шумен</t>
  </si>
  <si>
    <t>Вяра Емануилова Христова</t>
  </si>
  <si>
    <t>Никола Евгениев Жишев</t>
  </si>
  <si>
    <t>Емил Тодоров Кичуков</t>
  </si>
  <si>
    <t>Пламен Петров Димитров</t>
  </si>
  <si>
    <t>Ивайло Владимиров Митков</t>
  </si>
  <si>
    <t>Шербан Камелия</t>
  </si>
  <si>
    <t>Катерина Ивайлова Петкова</t>
  </si>
  <si>
    <t>Мартин Руменов Събев</t>
  </si>
  <si>
    <t>Виктория Веселинова Василева</t>
  </si>
  <si>
    <t>Стефани Яворова Иванова</t>
  </si>
  <si>
    <t>Гергана Филипова Христова</t>
  </si>
  <si>
    <t>Ирина Иванова Тодорова</t>
  </si>
  <si>
    <t>Иван Стефанов Моллов</t>
  </si>
  <si>
    <t>Артур Николаев Балабанов</t>
  </si>
  <si>
    <t>Мариана Иванова Масларова</t>
  </si>
  <si>
    <t>Георги Тенчев Стоев</t>
  </si>
  <si>
    <t>Хистина Стефанова Илиева</t>
  </si>
  <si>
    <t>Диана Руменова Иванова</t>
  </si>
  <si>
    <t>Христиана Стоянова Андреева</t>
  </si>
  <si>
    <t>Светлин Христов Серафимов</t>
  </si>
  <si>
    <t>Иван Динков Герганов</t>
  </si>
  <si>
    <t>Кърджали</t>
  </si>
  <si>
    <t>Мария Ивайлова Тодорова</t>
  </si>
  <si>
    <t>Веселина Детелинова Неделчева</t>
  </si>
  <si>
    <t>Тин Ван Нгуен</t>
  </si>
  <si>
    <t>Добромир Димитров Косев</t>
  </si>
  <si>
    <t>Николай Тихомиров Йотов</t>
  </si>
  <si>
    <t>Калоян Венелинов Лучев</t>
  </si>
  <si>
    <t>Димитър Василев Буров</t>
  </si>
  <si>
    <t>Петя Венциславова Петрова</t>
  </si>
  <si>
    <t>Йоанна Асенова Божилова</t>
  </si>
  <si>
    <t>Траян Митев</t>
  </si>
  <si>
    <t>Ивелин Пенчев Куюмджиев</t>
  </si>
  <si>
    <t>Марио Ивов Венелинов</t>
  </si>
  <si>
    <t>Mонтана</t>
  </si>
  <si>
    <t>Борис Светославов Стефанов</t>
  </si>
  <si>
    <t>Десислава Георгиева Христова</t>
  </si>
  <si>
    <t>Христо Димитров Иванов</t>
  </si>
  <si>
    <t>Елеонора Станчева Кайкова</t>
  </si>
  <si>
    <t>Цветина Ивайлова Колева</t>
  </si>
  <si>
    <t>Николай Илиянов Иванов</t>
  </si>
  <si>
    <t>Виолета Валентинова Йотова</t>
  </si>
  <si>
    <t>Иван Красимиров Савов</t>
  </si>
  <si>
    <t>Богдан Димитров Николаков</t>
  </si>
  <si>
    <t>Красимира Николаева Сеизова</t>
  </si>
  <si>
    <t>Никола Петров Станчев</t>
  </si>
  <si>
    <t>Антонина Грозданова Грозданова</t>
  </si>
  <si>
    <t>Илияна Димитрова Витанова</t>
  </si>
  <si>
    <t xml:space="preserve">Ралица Константинова Кралева </t>
  </si>
  <si>
    <t>Борис Деянов Кунев</t>
  </si>
  <si>
    <t>Преслав Иванов Стоев</t>
  </si>
  <si>
    <t>Иван Стефанов Иванов</t>
  </si>
  <si>
    <t>Иван Ненчев Ненчев</t>
  </si>
  <si>
    <t>Людмил Ангелов Кирилов</t>
  </si>
  <si>
    <t>Анна Бориславова Войнова</t>
  </si>
  <si>
    <t>Трявна</t>
  </si>
  <si>
    <t>Станимир Недев Филипов</t>
  </si>
  <si>
    <t>Александър Боримиров Лашов</t>
  </si>
  <si>
    <t>Стефан Атанасов Попов</t>
  </si>
  <si>
    <t>Станислав Венков Змийчаров</t>
  </si>
  <si>
    <t>Антоана Руменова Цонева</t>
  </si>
  <si>
    <t>Станислав Росенов Размиров</t>
  </si>
  <si>
    <t>Дарина Миткова Попова</t>
  </si>
  <si>
    <t>Дима Йоана</t>
  </si>
  <si>
    <t>Нора Ивелинова Иванова</t>
  </si>
  <si>
    <t>Иван Димитров Димитров</t>
  </si>
  <si>
    <t>Александър Иванов Караманов</t>
  </si>
  <si>
    <t>Здравко Захариев</t>
  </si>
  <si>
    <t>Николай Николаев Николов</t>
  </si>
  <si>
    <t>Павел Димитров Пенев</t>
  </si>
  <si>
    <t>Димитрина Ивелинова Овчарова</t>
  </si>
  <si>
    <t>Павел Росенов Атанасов</t>
  </si>
  <si>
    <t>Пламен Д. Дучев</t>
  </si>
  <si>
    <t>Симеон Станимиров Александров</t>
  </si>
  <si>
    <t>Християн Пламенов Марков</t>
  </si>
  <si>
    <t>Иван Георгиев Щетински</t>
  </si>
  <si>
    <t>Любомир Емилов Иванов</t>
  </si>
  <si>
    <t>Илияна Илиева Петрова</t>
  </si>
  <si>
    <t>Николай Николаев Коцев</t>
  </si>
  <si>
    <t>Стела Калинова Стефанова</t>
  </si>
  <si>
    <t>Яна Костадинова Миладинова</t>
  </si>
  <si>
    <t>Хубен Иванов Иванов</t>
  </si>
  <si>
    <t>Иван Станиславов Камбуров</t>
  </si>
  <si>
    <t>В. Търново</t>
  </si>
  <si>
    <t>Георги Людмилов Любенов</t>
  </si>
  <si>
    <t>Виктория Иванова Йорданова</t>
  </si>
  <si>
    <t>Иван  Иванов Петров</t>
  </si>
  <si>
    <t>Неда Иванова Кирова</t>
  </si>
  <si>
    <t>Абел Азменович Погосян</t>
  </si>
  <si>
    <t>Петър Благоев Праматаров</t>
  </si>
  <si>
    <t>Павел Радостинов Георгиев</t>
  </si>
  <si>
    <t>Руслан Илков Капелев</t>
  </si>
  <si>
    <t>Николай Асенов Пилашев</t>
  </si>
  <si>
    <t>Aлександра Христова Александрова</t>
  </si>
  <si>
    <t>Владимир Симеонов Мутафов</t>
  </si>
  <si>
    <t>Кремена Иванова Петкова</t>
  </si>
  <si>
    <t>Мирослав Емилов Ангелов</t>
  </si>
  <si>
    <t>Николина Георгиева Георгиева</t>
  </si>
  <si>
    <t>Мина Евгениева Гочева</t>
  </si>
  <si>
    <t>Надежда Валериева Димитрова</t>
  </si>
  <si>
    <t>Никола Иванов Балтов</t>
  </si>
  <si>
    <t>Ангел Кръстев Лазов</t>
  </si>
  <si>
    <t>Тома Тихомиров Петков</t>
  </si>
  <si>
    <t>Стела Атанасова Вълчева</t>
  </si>
  <si>
    <t>Златимира Здравкова Симеонова</t>
  </si>
  <si>
    <t>Симона Антонова Златкова</t>
  </si>
  <si>
    <t>Лазар Йорданов Панев</t>
  </si>
  <si>
    <t xml:space="preserve">Калина Кирилова Кръстева </t>
  </si>
  <si>
    <t>Даяна Тошкова Цветкова</t>
  </si>
  <si>
    <t>Георги Иванов Мандаджиев</t>
  </si>
  <si>
    <t>Ева Миленова Паунова</t>
  </si>
  <si>
    <t>Камен Тошков Кънчев</t>
  </si>
  <si>
    <t>Даниел Живков Русев</t>
  </si>
  <si>
    <t>11 клас</t>
  </si>
  <si>
    <t>К1</t>
  </si>
  <si>
    <t>Виктор Пламенов Радивчев</t>
  </si>
  <si>
    <t>Нгуен Чи Зунг</t>
  </si>
  <si>
    <t>Петър Божидаров Пенков</t>
  </si>
  <si>
    <t>Йордан Димитров Йорданов</t>
  </si>
  <si>
    <t>Станислав Георгиев Чобанов</t>
  </si>
  <si>
    <t>Павлена Веселинова Ненова</t>
  </si>
  <si>
    <t>Велина Тодорова Иванова</t>
  </si>
  <si>
    <t>Марк Антонов Андонов</t>
  </si>
  <si>
    <t>Момчил Павлинов Пейчев</t>
  </si>
  <si>
    <t>Георги Иванов Праматаров</t>
  </si>
  <si>
    <t>Валерия Цанкова Станева</t>
  </si>
  <si>
    <t>Кристиян Руменов Кирилов</t>
  </si>
  <si>
    <t>Румен Руменов Данговски</t>
  </si>
  <si>
    <t>Владимира Руменова Суванджиева</t>
  </si>
  <si>
    <t>Николай Тодоров Янков</t>
  </si>
  <si>
    <t>Анастас Веселинов Василев</t>
  </si>
  <si>
    <t>Николай Евгениев Стоянов</t>
  </si>
  <si>
    <t>Петър Стоянов Тонев</t>
  </si>
  <si>
    <t>Катрин Александра Крем</t>
  </si>
  <si>
    <t>Атанас Недков Лапчев</t>
  </si>
  <si>
    <t>Борис Валериев Митрев</t>
  </si>
  <si>
    <t>Киприан Стоянов Бербатов</t>
  </si>
  <si>
    <t>Цветан Огнянов Рангелов</t>
  </si>
  <si>
    <t>Христиан Тихомиров Христов</t>
  </si>
  <si>
    <t>Здравко Емилов Андонов</t>
  </si>
  <si>
    <t>Николай Георгиев Момчев</t>
  </si>
  <si>
    <t>Камен Станиславов Брестнички</t>
  </si>
  <si>
    <t>Десислава Маринова Цветкова</t>
  </si>
  <si>
    <t>Стефани Николаева Генкова</t>
  </si>
  <si>
    <t>Никола Живков Дуков</t>
  </si>
  <si>
    <t>Мария Станкова Николова</t>
  </si>
  <si>
    <t>Браян Масуд Шали</t>
  </si>
  <si>
    <t>Николай Александров Лимонов</t>
  </si>
  <si>
    <t>Ивелин Свиленов Рачев</t>
  </si>
  <si>
    <t>Петър Любомиров Бойчев</t>
  </si>
  <si>
    <t>Стефан Веселинов Иванов</t>
  </si>
  <si>
    <t>Георги Кирилов Логодажки</t>
  </si>
  <si>
    <t>Тодор Петров Стойчев</t>
  </si>
  <si>
    <t>Николай Янков</t>
  </si>
  <si>
    <t>Ричард Евгениев Михайлов</t>
  </si>
  <si>
    <t>Йоанна Благоева Богданова</t>
  </si>
  <si>
    <t>Глория Николаева Николова</t>
  </si>
  <si>
    <t>Гергана Веселинова Славова</t>
  </si>
  <si>
    <t>Христо Петров Вригазов</t>
  </si>
  <si>
    <t>Катерина Деянова Ценева</t>
  </si>
  <si>
    <t>Сава Ангелов Згуров</t>
  </si>
  <si>
    <t>Любослав Красимиров Захариев</t>
  </si>
  <si>
    <t>Антоан Венциславов Стефанов</t>
  </si>
  <si>
    <t>Вероника Емануилова Димитрова</t>
  </si>
  <si>
    <t>Десислава Валентинова Консулова</t>
  </si>
  <si>
    <t>Христиана Станимирова Георгиева</t>
  </si>
  <si>
    <t>Неделчо Василев Василев</t>
  </si>
  <si>
    <t>Живко Иванов Йотов</t>
  </si>
  <si>
    <t>Михаил Росенов Марков</t>
  </si>
  <si>
    <t>Силвана Бориславова Гочева</t>
  </si>
  <si>
    <t>Андреян Стоянов Колев</t>
  </si>
  <si>
    <t>Елица Димова Михалева</t>
  </si>
  <si>
    <t>Владимир Пламенов Петков</t>
  </si>
  <si>
    <t>Силвия Божидарова Стойова</t>
  </si>
  <si>
    <t>Велизар Росенов Стоянов</t>
  </si>
  <si>
    <t>Теодор Георгиев Тошков</t>
  </si>
  <si>
    <t>Васил Петров Костов</t>
  </si>
  <si>
    <t>Вероника Анастасова Костова</t>
  </si>
  <si>
    <t>Божидар Георгиев Иванов</t>
  </si>
  <si>
    <t>Динко Петров Динков</t>
  </si>
  <si>
    <t>Гергана Мирославова Николова</t>
  </si>
  <si>
    <t>Йордан Тодоров Владов</t>
  </si>
  <si>
    <t>Марчо Георгиев Друмев</t>
  </si>
  <si>
    <t>Димитър Василев Ангелов</t>
  </si>
  <si>
    <t>Реджина Йорданова Господинова</t>
  </si>
  <si>
    <t>Мартин Радков Духовников</t>
  </si>
  <si>
    <t>Кристиян Яворов Томов</t>
  </si>
  <si>
    <t>Мария Руменова Пашинска</t>
  </si>
  <si>
    <t>Анжела Георгиева Иванова</t>
  </si>
  <si>
    <t>Димитър Николаев Шандурков</t>
  </si>
  <si>
    <t>Мартин Георгиев Влахов</t>
  </si>
  <si>
    <t>Десислава Петрова Видева</t>
  </si>
  <si>
    <t>Иван Владимиров Русинов</t>
  </si>
  <si>
    <t>Александър Павлов Хрусанов</t>
  </si>
  <si>
    <t>Александър Божидаров Донков</t>
  </si>
  <si>
    <t>Валентина Иванова Кьосева</t>
  </si>
  <si>
    <t>Михаил Боянов Дончев</t>
  </si>
  <si>
    <t>Денница Тодорова Маринчева</t>
  </si>
  <si>
    <t>Нермин Джемап Саалим</t>
  </si>
  <si>
    <t>Любов Евгениева Николова</t>
  </si>
  <si>
    <t>Ловеч</t>
  </si>
  <si>
    <t>Теодор Антониев Ангелов</t>
  </si>
  <si>
    <t>Мартин Иванов Богданов</t>
  </si>
  <si>
    <t>Ирена Бориславова Стоилова</t>
  </si>
  <si>
    <t>Даниел Димитров Шушков</t>
  </si>
  <si>
    <t>Божидара Иванова Вутева</t>
  </si>
  <si>
    <t>Петър Веселинов Ламбов</t>
  </si>
  <si>
    <t>Габриела Грозданова Грозева</t>
  </si>
  <si>
    <t>Петър Павлов Татерски</t>
  </si>
  <si>
    <t>Иван Тодоров Петров</t>
  </si>
  <si>
    <t>Ваня Томева Ваньова</t>
  </si>
  <si>
    <t>Филип Радославов Грозданов</t>
  </si>
  <si>
    <t>Диян Стоянов Попов</t>
  </si>
  <si>
    <t>Гергана Димитрова Димитрова</t>
  </si>
  <si>
    <t>Здравко Иванов Иванов</t>
  </si>
  <si>
    <t>Марая Руменова Илиева</t>
  </si>
  <si>
    <t>Константин Александров Стойчев</t>
  </si>
  <si>
    <t>Алекс Стоилов Сърбински</t>
  </si>
  <si>
    <t>Емануил Стоянов Антонов</t>
  </si>
  <si>
    <t>Георги Сашов Петров</t>
  </si>
  <si>
    <t>Мариета Христова Бекриева</t>
  </si>
  <si>
    <t>Ивайло Николов Младенов</t>
  </si>
  <si>
    <t>12 клас</t>
  </si>
  <si>
    <t>Ивайло Валериев Хартарски</t>
  </si>
  <si>
    <t>Тодор Михайлов Марков</t>
  </si>
  <si>
    <t>Радослав Боянов Комитов</t>
  </si>
  <si>
    <t>Кристиян Миленов Митов</t>
  </si>
  <si>
    <t>Никола Христов Константинов</t>
  </si>
  <si>
    <t>Мартин Йорданов Минчев</t>
  </si>
  <si>
    <t>Милена Великова Великова</t>
  </si>
  <si>
    <t>Деница Огнянова Банкова</t>
  </si>
  <si>
    <t>Илия Живков Вълчанов</t>
  </si>
  <si>
    <t>Иво Ивайлов Кортезов</t>
  </si>
  <si>
    <t>Дамян Петев Манев</t>
  </si>
  <si>
    <t>Търговище</t>
  </si>
  <si>
    <t>Ирник Ангелов Дионисиев</t>
  </si>
  <si>
    <t>Александър Йотов Ангелов</t>
  </si>
  <si>
    <t>Любослав Людмилов Ангелушев</t>
  </si>
  <si>
    <t>Снежана Николаева Вескова</t>
  </si>
  <si>
    <t>Антоанета Димитрова Иванова</t>
  </si>
  <si>
    <t>Виктор Павлинов Цонев</t>
  </si>
  <si>
    <t>Рада Кирилова Атанасова</t>
  </si>
  <si>
    <t>Ст. Загора</t>
  </si>
  <si>
    <t>Слави Георгиев Георгиев</t>
  </si>
  <si>
    <t>Цветелин Илиянов Илиев</t>
  </si>
  <si>
    <t>Искрен Владимиров Ванков</t>
  </si>
  <si>
    <t>Евгения Боянова Евлогиева</t>
  </si>
  <si>
    <t>Мария Костадинова Иванова</t>
  </si>
  <si>
    <t>Мирослав Димитров Маринов</t>
  </si>
  <si>
    <t>Галина Ангелова Кирчева</t>
  </si>
  <si>
    <t>Александър Спасов Попов</t>
  </si>
  <si>
    <t>Дарина Валентинова Христова</t>
  </si>
  <si>
    <t>Емилия Любомирова Свиленова</t>
  </si>
  <si>
    <t>Калина Христова Петрова</t>
  </si>
  <si>
    <t>Магдалена Петева Дакева</t>
  </si>
  <si>
    <t>Теодора Петрова Сигалова</t>
  </si>
  <si>
    <t>Николай Божидаров Николов</t>
  </si>
  <si>
    <t>Кристиян Маринов Димитров</t>
  </si>
  <si>
    <t xml:space="preserve">Кирил Атанасов Михайлов </t>
  </si>
  <si>
    <t>Мария Георгиева Лазарова</t>
  </si>
  <si>
    <t>Иван Петров Михов</t>
  </si>
  <si>
    <t>Любослава Емилова Димитрова</t>
  </si>
  <si>
    <t>Стоян Ефтимов Ефтимов</t>
  </si>
  <si>
    <t>Нели Петрова Чонгова</t>
  </si>
  <si>
    <t>Васил Христов Василев</t>
  </si>
  <si>
    <t>Лазар Георгиев Лазаров</t>
  </si>
  <si>
    <t xml:space="preserve">Константин Йорданов Шарков </t>
  </si>
  <si>
    <t>Цветелин Яниславов Кулински</t>
  </si>
  <si>
    <t>Николай Колев Георгиев</t>
  </si>
  <si>
    <t>Дилян Димитров Георгиев</t>
  </si>
  <si>
    <t>Матей Боянов Константинов</t>
  </si>
  <si>
    <t xml:space="preserve">Иван Ивайлов Гергичанов </t>
  </si>
  <si>
    <t>Стоил Ясенов Янчев</t>
  </si>
  <si>
    <t>Димитър Спасов Спасов</t>
  </si>
  <si>
    <t>Тодор Георгиев Георгиев</t>
  </si>
  <si>
    <t>Георги Цветанов Цонев</t>
  </si>
  <si>
    <t>Христо Николаев Терзиев</t>
  </si>
  <si>
    <t>Елица Христова Петкова</t>
  </si>
  <si>
    <t>Росица Златимирова Златева</t>
  </si>
  <si>
    <t>Ивайло Богомилов Стоенчев</t>
  </si>
  <si>
    <t>Александър Иванов Зарев</t>
  </si>
  <si>
    <t>Анна-Мария Атанасова Манчева</t>
  </si>
  <si>
    <t>Константин Гочев Димов</t>
  </si>
  <si>
    <t>Десислава Петева Вълкова</t>
  </si>
  <si>
    <t>Денис Юриев Любомиров</t>
  </si>
  <si>
    <t>Силви-Мария Тодорова Гюрова</t>
  </si>
  <si>
    <t>Теодор Райчов Кирилов</t>
  </si>
  <si>
    <t>Мирела Страхилова Карадачка</t>
  </si>
  <si>
    <t>Калина Стоянова Бухлева</t>
  </si>
  <si>
    <t>Ива Спасова Новоселска</t>
  </si>
  <si>
    <t>Мария Мариянова Маринова</t>
  </si>
  <si>
    <t>Християн Николаев Недялков</t>
  </si>
  <si>
    <t>Цветелина Спасова Бачева</t>
  </si>
  <si>
    <t>Александър Николаев Петров</t>
  </si>
  <si>
    <t>Борис Георгиев Далаков</t>
  </si>
  <si>
    <t>Златина Христова Вълкова</t>
  </si>
  <si>
    <t>Боряна Бойкова Димова</t>
  </si>
  <si>
    <t>Богдан Бориславов Ненчев</t>
  </si>
  <si>
    <t>Кирил Иванов Иванов</t>
  </si>
  <si>
    <t>Венеция Стефанова Дойчева</t>
  </si>
  <si>
    <t>Теодора Тодорова Иванова</t>
  </si>
  <si>
    <t>Теодора Лъчезарова Йорданова</t>
  </si>
  <si>
    <t>Никола Тодоров Цолов</t>
  </si>
  <si>
    <t>Николай Бориславов Новкиришки</t>
  </si>
  <si>
    <t>Борислав Красимиров Динчев</t>
  </si>
  <si>
    <t>Габриела Юлийева Георгиева</t>
  </si>
  <si>
    <t>Ясен Станиславов  Божков</t>
  </si>
  <si>
    <t>Анна Гришева Атанасова</t>
  </si>
  <si>
    <t>Момчил Преславов Сулов</t>
  </si>
  <si>
    <t>Димитър Каменов Каменов</t>
  </si>
  <si>
    <t>Иван Николаев Серафимов</t>
  </si>
  <si>
    <t>Методи Андреев Рибнишки</t>
  </si>
  <si>
    <t>Цветелин Кирилов Цветанов</t>
  </si>
  <si>
    <t>Севдалин Тодоров Желязков</t>
  </si>
  <si>
    <t>Деница Енчева Симеонова</t>
  </si>
  <si>
    <t>Дамян Антонов Дамянов</t>
  </si>
  <si>
    <t>Емил Андреев Будев</t>
  </si>
  <si>
    <t>Калоян Иванов Зайков</t>
  </si>
  <si>
    <t>Антон Ивов Младенов</t>
  </si>
  <si>
    <t>Стоян Стоянов Жечев</t>
  </si>
  <si>
    <t>Симеон Гълъбов Марков</t>
  </si>
  <si>
    <t>Димитър Маринов Димитров</t>
  </si>
  <si>
    <t>Евгени Веселинов Събев</t>
  </si>
  <si>
    <t>Благовест Георгиев Царев</t>
  </si>
  <si>
    <t>Александър Ивов Вучков</t>
  </si>
  <si>
    <t>Анна Николова Николова</t>
  </si>
  <si>
    <t>Никола Атанасов Юруков</t>
  </si>
  <si>
    <t>Денис Емилов Димитров</t>
  </si>
  <si>
    <t>Ивайло Георгиев Вълков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</si>
</sst>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H126" sqref="H126"/>
    </sheetView>
  </sheetViews>
  <sheetFormatPr defaultColWidth="9.140625" defaultRowHeight="12.75"/>
  <cols>
    <col min="1" max="1" width="4.28125" style="0" customWidth="1"/>
    <col min="2" max="2" width="32.00390625" style="0" bestFit="1" customWidth="1"/>
    <col min="3" max="3" width="12.421875" style="0" bestFit="1" customWidth="1"/>
    <col min="4" max="4" width="5.00390625" style="0" bestFit="1" customWidth="1"/>
    <col min="5" max="5" width="7.421875" style="0" bestFit="1" customWidth="1"/>
    <col min="6" max="6" width="8.421875" style="0" bestFit="1" customWidth="1"/>
    <col min="7" max="7" width="0" style="0" hidden="1" customWidth="1"/>
    <col min="8" max="16384" width="11.57421875" style="0" customWidth="1"/>
  </cols>
  <sheetData>
    <row r="1" spans="1:7" ht="15.75">
      <c r="A1" s="1"/>
      <c r="B1" s="2" t="s">
        <v>0</v>
      </c>
      <c r="C1" s="3"/>
      <c r="D1" s="4"/>
      <c r="E1" s="5"/>
      <c r="F1" s="5"/>
      <c r="G1" s="5"/>
    </row>
    <row r="2" spans="1:7" ht="15.75">
      <c r="A2" s="1"/>
      <c r="B2" s="2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5</v>
      </c>
    </row>
    <row r="3" spans="1:6" ht="12.75">
      <c r="A3" s="8">
        <v>1</v>
      </c>
      <c r="B3" s="9" t="s">
        <v>6</v>
      </c>
      <c r="C3" s="9" t="s">
        <v>7</v>
      </c>
      <c r="D3" s="8">
        <v>1000</v>
      </c>
      <c r="E3" s="8">
        <v>145</v>
      </c>
      <c r="F3" s="8">
        <f aca="true" t="shared" si="0" ref="F3:F34">SUM(D3:E3)</f>
        <v>1145</v>
      </c>
    </row>
    <row r="4" spans="1:6" ht="12.75">
      <c r="A4" s="8">
        <v>2</v>
      </c>
      <c r="B4" s="9" t="s">
        <v>8</v>
      </c>
      <c r="C4" s="9" t="s">
        <v>9</v>
      </c>
      <c r="D4" s="8">
        <v>1000</v>
      </c>
      <c r="E4" s="8">
        <v>97</v>
      </c>
      <c r="F4" s="8">
        <f t="shared" si="0"/>
        <v>1097</v>
      </c>
    </row>
    <row r="5" spans="1:6" ht="12.75">
      <c r="A5" s="8">
        <v>3</v>
      </c>
      <c r="B5" s="9" t="s">
        <v>10</v>
      </c>
      <c r="C5" s="9" t="s">
        <v>7</v>
      </c>
      <c r="D5" s="8">
        <v>1000</v>
      </c>
      <c r="E5" s="8">
        <v>97</v>
      </c>
      <c r="F5" s="8">
        <f t="shared" si="0"/>
        <v>1097</v>
      </c>
    </row>
    <row r="6" spans="1:6" ht="12.75">
      <c r="A6" s="8">
        <v>4</v>
      </c>
      <c r="B6" s="9" t="s">
        <v>11</v>
      </c>
      <c r="C6" s="9" t="s">
        <v>7</v>
      </c>
      <c r="D6" s="8">
        <v>1000</v>
      </c>
      <c r="E6" s="8">
        <v>97</v>
      </c>
      <c r="F6" s="8">
        <f t="shared" si="0"/>
        <v>1097</v>
      </c>
    </row>
    <row r="7" spans="1:6" ht="12.75">
      <c r="A7" s="8">
        <v>5</v>
      </c>
      <c r="B7" s="9" t="s">
        <v>12</v>
      </c>
      <c r="C7" s="9" t="s">
        <v>7</v>
      </c>
      <c r="D7" s="8">
        <v>1000</v>
      </c>
      <c r="E7" s="8">
        <v>89</v>
      </c>
      <c r="F7" s="8">
        <f t="shared" si="0"/>
        <v>1089</v>
      </c>
    </row>
    <row r="8" spans="1:6" ht="12.75">
      <c r="A8" s="8">
        <v>6</v>
      </c>
      <c r="B8" s="9" t="s">
        <v>13</v>
      </c>
      <c r="C8" s="9" t="s">
        <v>14</v>
      </c>
      <c r="D8" s="8">
        <v>1000</v>
      </c>
      <c r="E8" s="8">
        <v>81</v>
      </c>
      <c r="F8" s="8">
        <f t="shared" si="0"/>
        <v>1081</v>
      </c>
    </row>
    <row r="9" spans="1:6" ht="12.75">
      <c r="A9" s="8">
        <v>7</v>
      </c>
      <c r="B9" s="9" t="s">
        <v>15</v>
      </c>
      <c r="C9" s="9" t="s">
        <v>16</v>
      </c>
      <c r="D9" s="8">
        <v>1000</v>
      </c>
      <c r="E9" s="8">
        <v>81</v>
      </c>
      <c r="F9" s="8">
        <f t="shared" si="0"/>
        <v>1081</v>
      </c>
    </row>
    <row r="10" spans="1:6" ht="12.75">
      <c r="A10" s="8">
        <v>8</v>
      </c>
      <c r="B10" s="9" t="s">
        <v>17</v>
      </c>
      <c r="C10" s="9" t="s">
        <v>16</v>
      </c>
      <c r="D10" s="8">
        <v>1000</v>
      </c>
      <c r="E10" s="8">
        <v>81</v>
      </c>
      <c r="F10" s="8">
        <f t="shared" si="0"/>
        <v>1081</v>
      </c>
    </row>
    <row r="11" spans="1:6" ht="12.75">
      <c r="A11" s="8">
        <v>9</v>
      </c>
      <c r="B11" s="9" t="s">
        <v>18</v>
      </c>
      <c r="C11" s="9" t="s">
        <v>7</v>
      </c>
      <c r="D11" s="8">
        <v>1000</v>
      </c>
      <c r="E11" s="8">
        <v>81</v>
      </c>
      <c r="F11" s="8">
        <f t="shared" si="0"/>
        <v>1081</v>
      </c>
    </row>
    <row r="12" spans="1:6" ht="12.75">
      <c r="A12" s="8">
        <v>10</v>
      </c>
      <c r="B12" s="9" t="s">
        <v>19</v>
      </c>
      <c r="C12" s="9" t="s">
        <v>20</v>
      </c>
      <c r="D12" s="8">
        <v>1000</v>
      </c>
      <c r="E12" s="8">
        <v>73</v>
      </c>
      <c r="F12" s="8">
        <f t="shared" si="0"/>
        <v>1073</v>
      </c>
    </row>
    <row r="13" spans="1:6" ht="12.75">
      <c r="A13" s="8">
        <v>11</v>
      </c>
      <c r="B13" s="9" t="s">
        <v>21</v>
      </c>
      <c r="C13" s="9" t="s">
        <v>20</v>
      </c>
      <c r="D13" s="8">
        <v>1000</v>
      </c>
      <c r="E13" s="8">
        <v>73</v>
      </c>
      <c r="F13" s="8">
        <f t="shared" si="0"/>
        <v>1073</v>
      </c>
    </row>
    <row r="14" spans="1:6" ht="12.75">
      <c r="A14" s="8">
        <v>12</v>
      </c>
      <c r="B14" s="9" t="s">
        <v>22</v>
      </c>
      <c r="C14" s="9" t="s">
        <v>7</v>
      </c>
      <c r="D14" s="8">
        <v>1000</v>
      </c>
      <c r="E14" s="8">
        <v>73</v>
      </c>
      <c r="F14" s="8">
        <f t="shared" si="0"/>
        <v>1073</v>
      </c>
    </row>
    <row r="15" spans="1:6" ht="12.75">
      <c r="A15" s="8">
        <v>13</v>
      </c>
      <c r="B15" s="9" t="s">
        <v>23</v>
      </c>
      <c r="C15" s="9" t="s">
        <v>20</v>
      </c>
      <c r="D15" s="8">
        <v>1000</v>
      </c>
      <c r="E15" s="8">
        <v>57</v>
      </c>
      <c r="F15" s="8">
        <f t="shared" si="0"/>
        <v>1057</v>
      </c>
    </row>
    <row r="16" spans="1:6" ht="12.75">
      <c r="A16" s="8">
        <v>14</v>
      </c>
      <c r="B16" s="9" t="s">
        <v>24</v>
      </c>
      <c r="C16" s="9" t="s">
        <v>7</v>
      </c>
      <c r="D16" s="8">
        <v>1000</v>
      </c>
      <c r="E16" s="8">
        <v>57</v>
      </c>
      <c r="F16" s="8">
        <f t="shared" si="0"/>
        <v>1057</v>
      </c>
    </row>
    <row r="17" spans="1:6" ht="12.75">
      <c r="A17" s="8">
        <v>15</v>
      </c>
      <c r="B17" s="9" t="s">
        <v>25</v>
      </c>
      <c r="C17" s="9" t="s">
        <v>26</v>
      </c>
      <c r="D17" s="8">
        <v>1000</v>
      </c>
      <c r="E17" s="8">
        <v>49</v>
      </c>
      <c r="F17" s="8">
        <f t="shared" si="0"/>
        <v>1049</v>
      </c>
    </row>
    <row r="18" spans="1:6" ht="12.75">
      <c r="A18" s="8">
        <v>16</v>
      </c>
      <c r="B18" s="9" t="s">
        <v>27</v>
      </c>
      <c r="C18" s="9" t="s">
        <v>7</v>
      </c>
      <c r="D18" s="8">
        <v>1000</v>
      </c>
      <c r="E18" s="8">
        <v>49</v>
      </c>
      <c r="F18" s="8">
        <f t="shared" si="0"/>
        <v>1049</v>
      </c>
    </row>
    <row r="19" spans="1:6" ht="12.75">
      <c r="A19" s="8">
        <v>17</v>
      </c>
      <c r="B19" s="9" t="s">
        <v>28</v>
      </c>
      <c r="C19" s="9" t="s">
        <v>7</v>
      </c>
      <c r="D19" s="8">
        <v>1000</v>
      </c>
      <c r="E19" s="8">
        <v>49</v>
      </c>
      <c r="F19" s="8">
        <f t="shared" si="0"/>
        <v>1049</v>
      </c>
    </row>
    <row r="20" spans="1:6" ht="12.75">
      <c r="A20" s="8">
        <v>18</v>
      </c>
      <c r="B20" s="9" t="s">
        <v>29</v>
      </c>
      <c r="C20" s="9" t="s">
        <v>16</v>
      </c>
      <c r="D20" s="8">
        <v>1000</v>
      </c>
      <c r="E20" s="8">
        <v>41</v>
      </c>
      <c r="F20" s="8">
        <f t="shared" si="0"/>
        <v>1041</v>
      </c>
    </row>
    <row r="21" spans="1:6" ht="12.75">
      <c r="A21" s="8">
        <v>19</v>
      </c>
      <c r="B21" s="9" t="s">
        <v>30</v>
      </c>
      <c r="C21" s="9" t="s">
        <v>14</v>
      </c>
      <c r="D21" s="8">
        <v>1000</v>
      </c>
      <c r="E21" s="8">
        <v>41</v>
      </c>
      <c r="F21" s="8">
        <f t="shared" si="0"/>
        <v>1041</v>
      </c>
    </row>
    <row r="22" spans="1:6" ht="12.75">
      <c r="A22" s="8">
        <v>20</v>
      </c>
      <c r="B22" s="9" t="s">
        <v>31</v>
      </c>
      <c r="C22" s="9" t="s">
        <v>14</v>
      </c>
      <c r="D22" s="8">
        <v>1000</v>
      </c>
      <c r="E22" s="8">
        <v>41</v>
      </c>
      <c r="F22" s="8">
        <f t="shared" si="0"/>
        <v>1041</v>
      </c>
    </row>
    <row r="23" spans="1:6" ht="12.75">
      <c r="A23" s="8">
        <v>21</v>
      </c>
      <c r="B23" s="9" t="s">
        <v>32</v>
      </c>
      <c r="C23" s="9" t="s">
        <v>33</v>
      </c>
      <c r="D23" s="8">
        <v>1000</v>
      </c>
      <c r="E23" s="8">
        <v>41</v>
      </c>
      <c r="F23" s="8">
        <f t="shared" si="0"/>
        <v>1041</v>
      </c>
    </row>
    <row r="24" spans="1:6" ht="12.75">
      <c r="A24" s="8">
        <v>22</v>
      </c>
      <c r="B24" s="9" t="s">
        <v>34</v>
      </c>
      <c r="C24" s="9" t="s">
        <v>7</v>
      </c>
      <c r="D24" s="8">
        <v>1000</v>
      </c>
      <c r="E24" s="8">
        <v>41</v>
      </c>
      <c r="F24" s="8">
        <f t="shared" si="0"/>
        <v>1041</v>
      </c>
    </row>
    <row r="25" spans="1:6" ht="12.75">
      <c r="A25" s="8">
        <v>23</v>
      </c>
      <c r="B25" s="9" t="s">
        <v>35</v>
      </c>
      <c r="C25" s="9" t="s">
        <v>36</v>
      </c>
      <c r="D25" s="8">
        <v>1000</v>
      </c>
      <c r="E25" s="8">
        <v>41</v>
      </c>
      <c r="F25" s="8">
        <f t="shared" si="0"/>
        <v>1041</v>
      </c>
    </row>
    <row r="26" spans="1:6" ht="12.75">
      <c r="A26" s="8">
        <v>24</v>
      </c>
      <c r="B26" s="9" t="s">
        <v>37</v>
      </c>
      <c r="C26" s="9" t="s">
        <v>16</v>
      </c>
      <c r="D26" s="8">
        <v>1000</v>
      </c>
      <c r="E26" s="8">
        <v>33</v>
      </c>
      <c r="F26" s="8">
        <f t="shared" si="0"/>
        <v>1033</v>
      </c>
    </row>
    <row r="27" spans="1:6" ht="12.75">
      <c r="A27" s="8">
        <v>25</v>
      </c>
      <c r="B27" s="9" t="s">
        <v>38</v>
      </c>
      <c r="C27" s="9" t="s">
        <v>7</v>
      </c>
      <c r="D27" s="8">
        <v>1000</v>
      </c>
      <c r="E27" s="8">
        <v>33</v>
      </c>
      <c r="F27" s="8">
        <f t="shared" si="0"/>
        <v>1033</v>
      </c>
    </row>
    <row r="28" spans="1:6" ht="12.75">
      <c r="A28" s="8">
        <v>26</v>
      </c>
      <c r="B28" s="9" t="s">
        <v>39</v>
      </c>
      <c r="C28" s="9" t="s">
        <v>7</v>
      </c>
      <c r="D28" s="8">
        <v>1000</v>
      </c>
      <c r="E28" s="8">
        <v>33</v>
      </c>
      <c r="F28" s="8">
        <f t="shared" si="0"/>
        <v>1033</v>
      </c>
    </row>
    <row r="29" spans="1:6" ht="12.75">
      <c r="A29" s="8">
        <v>27</v>
      </c>
      <c r="B29" s="9" t="s">
        <v>40</v>
      </c>
      <c r="C29" s="9" t="s">
        <v>14</v>
      </c>
      <c r="D29" s="8">
        <v>1000</v>
      </c>
      <c r="E29" s="8">
        <v>33</v>
      </c>
      <c r="F29" s="8">
        <f t="shared" si="0"/>
        <v>1033</v>
      </c>
    </row>
    <row r="30" spans="1:6" ht="12.75">
      <c r="A30" s="8">
        <v>28</v>
      </c>
      <c r="B30" s="9" t="s">
        <v>41</v>
      </c>
      <c r="C30" s="9" t="s">
        <v>7</v>
      </c>
      <c r="D30" s="8">
        <v>1000</v>
      </c>
      <c r="E30" s="8">
        <v>25</v>
      </c>
      <c r="F30" s="8">
        <f t="shared" si="0"/>
        <v>1025</v>
      </c>
    </row>
    <row r="31" spans="1:6" ht="12.75">
      <c r="A31" s="8">
        <v>29</v>
      </c>
      <c r="B31" s="9" t="s">
        <v>42</v>
      </c>
      <c r="C31" s="9" t="s">
        <v>7</v>
      </c>
      <c r="D31" s="8">
        <v>1000</v>
      </c>
      <c r="E31" s="8">
        <v>25</v>
      </c>
      <c r="F31" s="8">
        <f t="shared" si="0"/>
        <v>1025</v>
      </c>
    </row>
    <row r="32" spans="1:6" ht="12.75">
      <c r="A32" s="8">
        <v>30</v>
      </c>
      <c r="B32" s="9" t="s">
        <v>43</v>
      </c>
      <c r="C32" s="9" t="s">
        <v>7</v>
      </c>
      <c r="D32" s="8">
        <v>1000</v>
      </c>
      <c r="E32" s="8">
        <v>25</v>
      </c>
      <c r="F32" s="8">
        <f t="shared" si="0"/>
        <v>1025</v>
      </c>
    </row>
    <row r="33" spans="1:6" ht="12.75">
      <c r="A33" s="8">
        <v>31</v>
      </c>
      <c r="B33" s="9" t="s">
        <v>44</v>
      </c>
      <c r="C33" s="9" t="s">
        <v>7</v>
      </c>
      <c r="D33" s="8">
        <v>1000</v>
      </c>
      <c r="E33" s="8">
        <v>25</v>
      </c>
      <c r="F33" s="8">
        <f t="shared" si="0"/>
        <v>1025</v>
      </c>
    </row>
    <row r="34" spans="1:6" ht="12.75">
      <c r="A34" s="8">
        <v>32</v>
      </c>
      <c r="B34" s="9" t="s">
        <v>45</v>
      </c>
      <c r="C34" s="9" t="s">
        <v>7</v>
      </c>
      <c r="D34" s="8">
        <v>1000</v>
      </c>
      <c r="E34" s="8">
        <v>25</v>
      </c>
      <c r="F34" s="8">
        <f t="shared" si="0"/>
        <v>1025</v>
      </c>
    </row>
    <row r="35" spans="1:6" ht="12.75">
      <c r="A35" s="8">
        <v>33</v>
      </c>
      <c r="B35" s="9" t="s">
        <v>46</v>
      </c>
      <c r="C35" s="9" t="s">
        <v>7</v>
      </c>
      <c r="D35" s="8">
        <v>1000</v>
      </c>
      <c r="E35" s="8">
        <v>25</v>
      </c>
      <c r="F35" s="8">
        <f aca="true" t="shared" si="1" ref="F35:F66">SUM(D35:E35)</f>
        <v>1025</v>
      </c>
    </row>
    <row r="36" spans="1:6" ht="12.75">
      <c r="A36" s="8">
        <v>34</v>
      </c>
      <c r="B36" s="9" t="s">
        <v>47</v>
      </c>
      <c r="C36" s="9" t="s">
        <v>7</v>
      </c>
      <c r="D36" s="8">
        <v>1000</v>
      </c>
      <c r="E36" s="8">
        <v>25</v>
      </c>
      <c r="F36" s="8">
        <f t="shared" si="1"/>
        <v>1025</v>
      </c>
    </row>
    <row r="37" spans="1:6" ht="12.75">
      <c r="A37" s="8">
        <v>35</v>
      </c>
      <c r="B37" s="9" t="s">
        <v>48</v>
      </c>
      <c r="C37" s="9" t="s">
        <v>7</v>
      </c>
      <c r="D37" s="8">
        <v>1000</v>
      </c>
      <c r="E37" s="8">
        <v>17</v>
      </c>
      <c r="F37" s="8">
        <f t="shared" si="1"/>
        <v>1017</v>
      </c>
    </row>
    <row r="38" spans="1:6" ht="12.75">
      <c r="A38" s="8">
        <v>36</v>
      </c>
      <c r="B38" s="9" t="s">
        <v>49</v>
      </c>
      <c r="C38" s="9" t="s">
        <v>26</v>
      </c>
      <c r="D38" s="8">
        <v>1000</v>
      </c>
      <c r="E38" s="8">
        <v>17</v>
      </c>
      <c r="F38" s="8">
        <f t="shared" si="1"/>
        <v>1017</v>
      </c>
    </row>
    <row r="39" spans="1:6" ht="12.75">
      <c r="A39" s="8">
        <v>37</v>
      </c>
      <c r="B39" s="9" t="s">
        <v>50</v>
      </c>
      <c r="C39" s="9" t="s">
        <v>33</v>
      </c>
      <c r="D39" s="8">
        <v>1000</v>
      </c>
      <c r="E39" s="8">
        <v>17</v>
      </c>
      <c r="F39" s="8">
        <f t="shared" si="1"/>
        <v>1017</v>
      </c>
    </row>
    <row r="40" spans="1:6" ht="12.75">
      <c r="A40" s="8">
        <v>38</v>
      </c>
      <c r="B40" s="9" t="s">
        <v>51</v>
      </c>
      <c r="C40" s="9" t="s">
        <v>7</v>
      </c>
      <c r="D40" s="8">
        <v>1000</v>
      </c>
      <c r="E40" s="8">
        <v>17</v>
      </c>
      <c r="F40" s="8">
        <f t="shared" si="1"/>
        <v>1017</v>
      </c>
    </row>
    <row r="41" spans="1:6" ht="12.75">
      <c r="A41" s="8">
        <v>39</v>
      </c>
      <c r="B41" s="9" t="s">
        <v>52</v>
      </c>
      <c r="C41" s="9" t="s">
        <v>7</v>
      </c>
      <c r="D41" s="8">
        <v>1000</v>
      </c>
      <c r="E41" s="8">
        <v>17</v>
      </c>
      <c r="F41" s="8">
        <f t="shared" si="1"/>
        <v>1017</v>
      </c>
    </row>
    <row r="42" spans="1:6" ht="12.75">
      <c r="A42" s="8">
        <v>40</v>
      </c>
      <c r="B42" s="9" t="s">
        <v>53</v>
      </c>
      <c r="C42" s="9" t="s">
        <v>7</v>
      </c>
      <c r="D42" s="8">
        <v>1000</v>
      </c>
      <c r="E42" s="8">
        <v>17</v>
      </c>
      <c r="F42" s="8">
        <f t="shared" si="1"/>
        <v>1017</v>
      </c>
    </row>
    <row r="43" spans="1:6" ht="12.75">
      <c r="A43" s="8">
        <v>41</v>
      </c>
      <c r="B43" s="9" t="s">
        <v>54</v>
      </c>
      <c r="C43" s="9" t="s">
        <v>36</v>
      </c>
      <c r="D43" s="8">
        <v>1000</v>
      </c>
      <c r="E43" s="8">
        <v>17</v>
      </c>
      <c r="F43" s="8">
        <f t="shared" si="1"/>
        <v>1017</v>
      </c>
    </row>
    <row r="44" spans="1:6" ht="12.75">
      <c r="A44" s="8">
        <v>42</v>
      </c>
      <c r="B44" s="9" t="s">
        <v>55</v>
      </c>
      <c r="C44" s="9" t="s">
        <v>7</v>
      </c>
      <c r="D44" s="8">
        <v>1000</v>
      </c>
      <c r="E44" s="8">
        <v>9</v>
      </c>
      <c r="F44" s="8">
        <f t="shared" si="1"/>
        <v>1009</v>
      </c>
    </row>
    <row r="45" spans="1:6" ht="12.75">
      <c r="A45" s="8">
        <v>43</v>
      </c>
      <c r="B45" s="9" t="s">
        <v>56</v>
      </c>
      <c r="C45" s="9" t="s">
        <v>36</v>
      </c>
      <c r="D45" s="8">
        <v>1000</v>
      </c>
      <c r="E45" s="8">
        <v>9</v>
      </c>
      <c r="F45" s="8">
        <f t="shared" si="1"/>
        <v>1009</v>
      </c>
    </row>
    <row r="46" spans="1:6" ht="12.75">
      <c r="A46" s="8">
        <v>44</v>
      </c>
      <c r="B46" s="9" t="s">
        <v>57</v>
      </c>
      <c r="C46" s="9" t="s">
        <v>16</v>
      </c>
      <c r="D46" s="8">
        <v>1000</v>
      </c>
      <c r="E46" s="8">
        <v>9</v>
      </c>
      <c r="F46" s="8">
        <f t="shared" si="1"/>
        <v>1009</v>
      </c>
    </row>
    <row r="47" spans="1:6" ht="12.75">
      <c r="A47" s="8">
        <v>45</v>
      </c>
      <c r="B47" s="9" t="s">
        <v>58</v>
      </c>
      <c r="C47" s="9" t="s">
        <v>16</v>
      </c>
      <c r="D47" s="8">
        <v>1000</v>
      </c>
      <c r="E47" s="8">
        <v>9</v>
      </c>
      <c r="F47" s="8">
        <f t="shared" si="1"/>
        <v>1009</v>
      </c>
    </row>
    <row r="48" spans="1:6" ht="12.75">
      <c r="A48" s="8">
        <v>46</v>
      </c>
      <c r="B48" s="9" t="s">
        <v>59</v>
      </c>
      <c r="C48" s="9" t="s">
        <v>20</v>
      </c>
      <c r="D48" s="8">
        <v>1000</v>
      </c>
      <c r="E48" s="8">
        <v>9</v>
      </c>
      <c r="F48" s="8">
        <f t="shared" si="1"/>
        <v>1009</v>
      </c>
    </row>
    <row r="49" spans="1:6" ht="12.75">
      <c r="A49" s="8">
        <v>47</v>
      </c>
      <c r="B49" s="9" t="s">
        <v>60</v>
      </c>
      <c r="C49" s="9" t="s">
        <v>7</v>
      </c>
      <c r="D49" s="8">
        <v>1000</v>
      </c>
      <c r="E49" s="8">
        <v>1</v>
      </c>
      <c r="F49" s="8">
        <f t="shared" si="1"/>
        <v>1001</v>
      </c>
    </row>
    <row r="50" spans="1:6" ht="12.75">
      <c r="A50" s="8">
        <v>48</v>
      </c>
      <c r="B50" s="9" t="s">
        <v>61</v>
      </c>
      <c r="C50" s="9" t="s">
        <v>7</v>
      </c>
      <c r="D50" s="8">
        <v>1000</v>
      </c>
      <c r="E50" s="8">
        <v>1</v>
      </c>
      <c r="F50" s="8">
        <f t="shared" si="1"/>
        <v>1001</v>
      </c>
    </row>
    <row r="51" spans="1:6" ht="12.75">
      <c r="A51" s="8">
        <v>49</v>
      </c>
      <c r="B51" s="9" t="s">
        <v>62</v>
      </c>
      <c r="C51" s="9" t="s">
        <v>7</v>
      </c>
      <c r="D51" s="8">
        <v>1000</v>
      </c>
      <c r="E51" s="8">
        <v>1</v>
      </c>
      <c r="F51" s="8">
        <f t="shared" si="1"/>
        <v>1001</v>
      </c>
    </row>
    <row r="52" spans="1:6" ht="12.75">
      <c r="A52" s="8">
        <v>50</v>
      </c>
      <c r="B52" s="9" t="s">
        <v>63</v>
      </c>
      <c r="C52" s="9" t="s">
        <v>7</v>
      </c>
      <c r="D52" s="8">
        <v>1000</v>
      </c>
      <c r="E52" s="8">
        <v>1</v>
      </c>
      <c r="F52" s="8">
        <f t="shared" si="1"/>
        <v>1001</v>
      </c>
    </row>
    <row r="53" spans="1:6" ht="12.75">
      <c r="A53" s="8">
        <v>51</v>
      </c>
      <c r="B53" s="9" t="s">
        <v>64</v>
      </c>
      <c r="C53" s="9" t="s">
        <v>7</v>
      </c>
      <c r="D53" s="8">
        <v>1000</v>
      </c>
      <c r="E53" s="8">
        <v>1</v>
      </c>
      <c r="F53" s="8">
        <f t="shared" si="1"/>
        <v>1001</v>
      </c>
    </row>
    <row r="54" spans="1:6" ht="12.75">
      <c r="A54" s="8">
        <v>52</v>
      </c>
      <c r="B54" s="9" t="s">
        <v>65</v>
      </c>
      <c r="C54" s="9" t="s">
        <v>7</v>
      </c>
      <c r="D54" s="8">
        <v>1000</v>
      </c>
      <c r="E54" s="8">
        <v>1</v>
      </c>
      <c r="F54" s="8">
        <f t="shared" si="1"/>
        <v>1001</v>
      </c>
    </row>
    <row r="55" spans="1:6" ht="12.75">
      <c r="A55" s="8">
        <v>53</v>
      </c>
      <c r="B55" s="9" t="s">
        <v>66</v>
      </c>
      <c r="C55" s="9" t="s">
        <v>7</v>
      </c>
      <c r="D55" s="8">
        <v>1000</v>
      </c>
      <c r="E55" s="8">
        <v>-7</v>
      </c>
      <c r="F55" s="8">
        <f t="shared" si="1"/>
        <v>993</v>
      </c>
    </row>
    <row r="56" spans="1:6" ht="12.75">
      <c r="A56" s="8">
        <v>54</v>
      </c>
      <c r="B56" s="9" t="s">
        <v>67</v>
      </c>
      <c r="C56" s="9" t="s">
        <v>7</v>
      </c>
      <c r="D56" s="8">
        <v>1000</v>
      </c>
      <c r="E56" s="8">
        <v>-7</v>
      </c>
      <c r="F56" s="8">
        <f t="shared" si="1"/>
        <v>993</v>
      </c>
    </row>
    <row r="57" spans="1:6" ht="12.75">
      <c r="A57" s="8">
        <v>55</v>
      </c>
      <c r="B57" s="9" t="s">
        <v>68</v>
      </c>
      <c r="C57" s="9" t="s">
        <v>14</v>
      </c>
      <c r="D57" s="8">
        <v>1000</v>
      </c>
      <c r="E57" s="8">
        <v>-7</v>
      </c>
      <c r="F57" s="8">
        <f t="shared" si="1"/>
        <v>993</v>
      </c>
    </row>
    <row r="58" spans="1:6" ht="12.75">
      <c r="A58" s="8">
        <v>56</v>
      </c>
      <c r="B58" s="9" t="s">
        <v>69</v>
      </c>
      <c r="C58" s="9" t="s">
        <v>14</v>
      </c>
      <c r="D58" s="8">
        <v>1000</v>
      </c>
      <c r="E58" s="8">
        <v>-7</v>
      </c>
      <c r="F58" s="8">
        <f t="shared" si="1"/>
        <v>993</v>
      </c>
    </row>
    <row r="59" spans="1:6" ht="12.75">
      <c r="A59" s="8">
        <v>57</v>
      </c>
      <c r="B59" s="9" t="s">
        <v>70</v>
      </c>
      <c r="C59" s="9" t="s">
        <v>71</v>
      </c>
      <c r="D59" s="8">
        <v>1000</v>
      </c>
      <c r="E59" s="8">
        <v>-7</v>
      </c>
      <c r="F59" s="8">
        <f t="shared" si="1"/>
        <v>993</v>
      </c>
    </row>
    <row r="60" spans="1:6" ht="12.75">
      <c r="A60" s="8">
        <v>58</v>
      </c>
      <c r="B60" s="9" t="s">
        <v>72</v>
      </c>
      <c r="C60" s="9" t="s">
        <v>33</v>
      </c>
      <c r="D60" s="8">
        <v>1000</v>
      </c>
      <c r="E60" s="8">
        <v>-7</v>
      </c>
      <c r="F60" s="8">
        <f t="shared" si="1"/>
        <v>993</v>
      </c>
    </row>
    <row r="61" spans="1:6" ht="12.75">
      <c r="A61" s="8">
        <v>59</v>
      </c>
      <c r="B61" s="9" t="s">
        <v>73</v>
      </c>
      <c r="C61" s="9" t="s">
        <v>7</v>
      </c>
      <c r="D61" s="8">
        <v>1000</v>
      </c>
      <c r="E61" s="8">
        <v>-7</v>
      </c>
      <c r="F61" s="8">
        <f t="shared" si="1"/>
        <v>993</v>
      </c>
    </row>
    <row r="62" spans="1:6" ht="12.75">
      <c r="A62" s="8">
        <v>60</v>
      </c>
      <c r="B62" s="9" t="s">
        <v>74</v>
      </c>
      <c r="C62" s="9" t="s">
        <v>7</v>
      </c>
      <c r="D62" s="8">
        <v>1000</v>
      </c>
      <c r="E62" s="8">
        <v>-7</v>
      </c>
      <c r="F62" s="8">
        <f t="shared" si="1"/>
        <v>993</v>
      </c>
    </row>
    <row r="63" spans="1:6" ht="12.75">
      <c r="A63" s="8">
        <v>61</v>
      </c>
      <c r="B63" s="9" t="s">
        <v>75</v>
      </c>
      <c r="C63" s="9" t="s">
        <v>7</v>
      </c>
      <c r="D63" s="8">
        <v>1000</v>
      </c>
      <c r="E63" s="8">
        <v>-7</v>
      </c>
      <c r="F63" s="8">
        <f t="shared" si="1"/>
        <v>993</v>
      </c>
    </row>
    <row r="64" spans="1:6" ht="12.75">
      <c r="A64" s="8">
        <v>62</v>
      </c>
      <c r="B64" s="9" t="s">
        <v>76</v>
      </c>
      <c r="C64" s="9" t="s">
        <v>7</v>
      </c>
      <c r="D64" s="8">
        <v>1000</v>
      </c>
      <c r="E64" s="8">
        <v>-7</v>
      </c>
      <c r="F64" s="8">
        <f t="shared" si="1"/>
        <v>993</v>
      </c>
    </row>
    <row r="65" spans="1:6" ht="12.75">
      <c r="A65" s="8">
        <v>63</v>
      </c>
      <c r="B65" s="9" t="s">
        <v>77</v>
      </c>
      <c r="C65" s="9" t="s">
        <v>7</v>
      </c>
      <c r="D65" s="8">
        <v>1000</v>
      </c>
      <c r="E65" s="8">
        <v>-7</v>
      </c>
      <c r="F65" s="8">
        <f t="shared" si="1"/>
        <v>993</v>
      </c>
    </row>
    <row r="66" spans="1:6" ht="12.75">
      <c r="A66" s="8">
        <v>64</v>
      </c>
      <c r="B66" s="9" t="s">
        <v>78</v>
      </c>
      <c r="C66" s="9" t="s">
        <v>36</v>
      </c>
      <c r="D66" s="8">
        <v>1000</v>
      </c>
      <c r="E66" s="8">
        <v>-7</v>
      </c>
      <c r="F66" s="8">
        <f t="shared" si="1"/>
        <v>993</v>
      </c>
    </row>
    <row r="67" spans="1:6" ht="12.75">
      <c r="A67" s="8">
        <v>65</v>
      </c>
      <c r="B67" s="9" t="s">
        <v>79</v>
      </c>
      <c r="C67" s="9" t="s">
        <v>7</v>
      </c>
      <c r="D67" s="8">
        <v>1000</v>
      </c>
      <c r="E67" s="8">
        <v>-15</v>
      </c>
      <c r="F67" s="8">
        <f aca="true" t="shared" si="2" ref="F67:F98">SUM(D67:E67)</f>
        <v>985</v>
      </c>
    </row>
    <row r="68" spans="1:6" ht="12.75">
      <c r="A68" s="8">
        <v>66</v>
      </c>
      <c r="B68" s="9" t="s">
        <v>80</v>
      </c>
      <c r="C68" s="9" t="s">
        <v>7</v>
      </c>
      <c r="D68" s="8">
        <v>1000</v>
      </c>
      <c r="E68" s="8">
        <v>-15</v>
      </c>
      <c r="F68" s="8">
        <f t="shared" si="2"/>
        <v>985</v>
      </c>
    </row>
    <row r="69" spans="1:6" ht="12.75">
      <c r="A69" s="8">
        <v>67</v>
      </c>
      <c r="B69" s="9" t="s">
        <v>81</v>
      </c>
      <c r="C69" s="9" t="s">
        <v>14</v>
      </c>
      <c r="D69" s="8">
        <v>1000</v>
      </c>
      <c r="E69" s="8">
        <v>-15</v>
      </c>
      <c r="F69" s="8">
        <f t="shared" si="2"/>
        <v>985</v>
      </c>
    </row>
    <row r="70" spans="1:6" ht="12.75">
      <c r="A70" s="8">
        <v>68</v>
      </c>
      <c r="B70" s="9" t="s">
        <v>82</v>
      </c>
      <c r="C70" s="9" t="s">
        <v>16</v>
      </c>
      <c r="D70" s="8">
        <v>1000</v>
      </c>
      <c r="E70" s="8">
        <v>-15</v>
      </c>
      <c r="F70" s="8">
        <f t="shared" si="2"/>
        <v>985</v>
      </c>
    </row>
    <row r="71" spans="1:6" ht="12.75">
      <c r="A71" s="8">
        <v>69</v>
      </c>
      <c r="B71" s="9" t="s">
        <v>83</v>
      </c>
      <c r="C71" s="9" t="s">
        <v>20</v>
      </c>
      <c r="D71" s="8">
        <v>1000</v>
      </c>
      <c r="E71" s="8">
        <v>-15</v>
      </c>
      <c r="F71" s="8">
        <f t="shared" si="2"/>
        <v>985</v>
      </c>
    </row>
    <row r="72" spans="1:6" ht="12.75">
      <c r="A72" s="8">
        <v>70</v>
      </c>
      <c r="B72" s="9" t="s">
        <v>84</v>
      </c>
      <c r="C72" s="9" t="s">
        <v>7</v>
      </c>
      <c r="D72" s="8">
        <v>1000</v>
      </c>
      <c r="E72" s="8">
        <v>-15</v>
      </c>
      <c r="F72" s="8">
        <f t="shared" si="2"/>
        <v>985</v>
      </c>
    </row>
    <row r="73" spans="1:6" ht="12.75">
      <c r="A73" s="8">
        <v>71</v>
      </c>
      <c r="B73" s="9" t="s">
        <v>85</v>
      </c>
      <c r="C73" s="9" t="s">
        <v>7</v>
      </c>
      <c r="D73" s="8">
        <v>1000</v>
      </c>
      <c r="E73" s="8">
        <v>-15</v>
      </c>
      <c r="F73" s="8">
        <f t="shared" si="2"/>
        <v>985</v>
      </c>
    </row>
    <row r="74" spans="1:6" ht="12.75">
      <c r="A74" s="8">
        <v>72</v>
      </c>
      <c r="B74" s="9" t="s">
        <v>86</v>
      </c>
      <c r="C74" s="9" t="s">
        <v>7</v>
      </c>
      <c r="D74" s="8">
        <v>1000</v>
      </c>
      <c r="E74" s="8">
        <v>-15</v>
      </c>
      <c r="F74" s="8">
        <f t="shared" si="2"/>
        <v>985</v>
      </c>
    </row>
    <row r="75" spans="1:6" ht="12.75">
      <c r="A75" s="8">
        <v>73</v>
      </c>
      <c r="B75" s="9" t="s">
        <v>87</v>
      </c>
      <c r="C75" s="9" t="s">
        <v>7</v>
      </c>
      <c r="D75" s="8">
        <v>1000</v>
      </c>
      <c r="E75" s="8">
        <v>-23</v>
      </c>
      <c r="F75" s="8">
        <f t="shared" si="2"/>
        <v>977</v>
      </c>
    </row>
    <row r="76" spans="1:6" ht="12.75">
      <c r="A76" s="8">
        <v>74</v>
      </c>
      <c r="B76" s="9" t="s">
        <v>88</v>
      </c>
      <c r="C76" s="9" t="s">
        <v>7</v>
      </c>
      <c r="D76" s="8">
        <v>1000</v>
      </c>
      <c r="E76" s="8">
        <v>-23</v>
      </c>
      <c r="F76" s="8">
        <f t="shared" si="2"/>
        <v>977</v>
      </c>
    </row>
    <row r="77" spans="1:6" ht="12.75">
      <c r="A77" s="8">
        <v>75</v>
      </c>
      <c r="B77" s="9" t="s">
        <v>89</v>
      </c>
      <c r="C77" s="9" t="s">
        <v>7</v>
      </c>
      <c r="D77" s="8">
        <v>1000</v>
      </c>
      <c r="E77" s="8">
        <v>-23</v>
      </c>
      <c r="F77" s="8">
        <f t="shared" si="2"/>
        <v>977</v>
      </c>
    </row>
    <row r="78" spans="1:6" ht="12.75">
      <c r="A78" s="8">
        <v>76</v>
      </c>
      <c r="B78" s="9" t="s">
        <v>90</v>
      </c>
      <c r="C78" s="9" t="s">
        <v>36</v>
      </c>
      <c r="D78" s="8">
        <v>1000</v>
      </c>
      <c r="E78" s="8">
        <v>-23</v>
      </c>
      <c r="F78" s="8">
        <f t="shared" si="2"/>
        <v>977</v>
      </c>
    </row>
    <row r="79" spans="1:6" ht="12.75">
      <c r="A79" s="8">
        <v>77</v>
      </c>
      <c r="B79" s="9" t="s">
        <v>91</v>
      </c>
      <c r="C79" s="9" t="s">
        <v>92</v>
      </c>
      <c r="D79" s="8">
        <v>1000</v>
      </c>
      <c r="E79" s="8">
        <v>-23</v>
      </c>
      <c r="F79" s="8">
        <f t="shared" si="2"/>
        <v>977</v>
      </c>
    </row>
    <row r="80" spans="1:6" ht="12.75">
      <c r="A80" s="8">
        <v>78</v>
      </c>
      <c r="B80" s="9" t="s">
        <v>93</v>
      </c>
      <c r="C80" s="9" t="s">
        <v>94</v>
      </c>
      <c r="D80" s="8">
        <v>1000</v>
      </c>
      <c r="E80" s="8">
        <v>-23</v>
      </c>
      <c r="F80" s="8">
        <f t="shared" si="2"/>
        <v>977</v>
      </c>
    </row>
    <row r="81" spans="1:6" ht="12.75">
      <c r="A81" s="8">
        <v>79</v>
      </c>
      <c r="B81" s="9" t="s">
        <v>95</v>
      </c>
      <c r="C81" s="9" t="s">
        <v>71</v>
      </c>
      <c r="D81" s="8">
        <v>1000</v>
      </c>
      <c r="E81" s="8">
        <v>-23</v>
      </c>
      <c r="F81" s="8">
        <f t="shared" si="2"/>
        <v>977</v>
      </c>
    </row>
    <row r="82" spans="1:6" ht="12.75">
      <c r="A82" s="8">
        <v>80</v>
      </c>
      <c r="B82" s="9" t="s">
        <v>96</v>
      </c>
      <c r="C82" s="9" t="s">
        <v>33</v>
      </c>
      <c r="D82" s="8">
        <v>1000</v>
      </c>
      <c r="E82" s="8">
        <v>-23</v>
      </c>
      <c r="F82" s="8">
        <f t="shared" si="2"/>
        <v>977</v>
      </c>
    </row>
    <row r="83" spans="1:6" ht="12.75">
      <c r="A83" s="8">
        <v>81</v>
      </c>
      <c r="B83" s="9" t="s">
        <v>97</v>
      </c>
      <c r="C83" s="9" t="s">
        <v>7</v>
      </c>
      <c r="D83" s="8">
        <v>1000</v>
      </c>
      <c r="E83" s="8">
        <v>-23</v>
      </c>
      <c r="F83" s="8">
        <f t="shared" si="2"/>
        <v>977</v>
      </c>
    </row>
    <row r="84" spans="1:6" ht="12.75">
      <c r="A84" s="8">
        <v>82</v>
      </c>
      <c r="B84" s="9" t="s">
        <v>98</v>
      </c>
      <c r="C84" s="9" t="s">
        <v>7</v>
      </c>
      <c r="D84" s="8">
        <v>1000</v>
      </c>
      <c r="E84" s="8">
        <v>-23</v>
      </c>
      <c r="F84" s="8">
        <f t="shared" si="2"/>
        <v>977</v>
      </c>
    </row>
    <row r="85" spans="1:6" ht="12.75">
      <c r="A85" s="8">
        <v>83</v>
      </c>
      <c r="B85" s="9" t="s">
        <v>99</v>
      </c>
      <c r="C85" s="9" t="s">
        <v>7</v>
      </c>
      <c r="D85" s="8">
        <v>1000</v>
      </c>
      <c r="E85" s="8">
        <v>-23</v>
      </c>
      <c r="F85" s="8">
        <f t="shared" si="2"/>
        <v>977</v>
      </c>
    </row>
    <row r="86" spans="1:6" ht="12.75">
      <c r="A86" s="8">
        <v>84</v>
      </c>
      <c r="B86" s="9" t="s">
        <v>100</v>
      </c>
      <c r="C86" s="9" t="s">
        <v>94</v>
      </c>
      <c r="D86" s="8">
        <v>1000</v>
      </c>
      <c r="E86" s="8">
        <v>-31</v>
      </c>
      <c r="F86" s="8">
        <f t="shared" si="2"/>
        <v>969</v>
      </c>
    </row>
    <row r="87" spans="1:6" ht="12.75">
      <c r="A87" s="8">
        <v>85</v>
      </c>
      <c r="B87" s="9" t="s">
        <v>101</v>
      </c>
      <c r="C87" s="9" t="s">
        <v>7</v>
      </c>
      <c r="D87" s="8">
        <v>1000</v>
      </c>
      <c r="E87" s="8">
        <v>-31</v>
      </c>
      <c r="F87" s="8">
        <f t="shared" si="2"/>
        <v>969</v>
      </c>
    </row>
    <row r="88" spans="1:6" ht="12.75">
      <c r="A88" s="8">
        <v>86</v>
      </c>
      <c r="B88" s="9" t="s">
        <v>102</v>
      </c>
      <c r="C88" s="9" t="s">
        <v>7</v>
      </c>
      <c r="D88" s="8">
        <v>1000</v>
      </c>
      <c r="E88" s="8">
        <v>-31</v>
      </c>
      <c r="F88" s="8">
        <f t="shared" si="2"/>
        <v>969</v>
      </c>
    </row>
    <row r="89" spans="1:6" ht="12.75">
      <c r="A89" s="8">
        <v>87</v>
      </c>
      <c r="B89" s="9" t="s">
        <v>103</v>
      </c>
      <c r="C89" s="9" t="s">
        <v>7</v>
      </c>
      <c r="D89" s="8">
        <v>1000</v>
      </c>
      <c r="E89" s="8">
        <v>-31</v>
      </c>
      <c r="F89" s="8">
        <f t="shared" si="2"/>
        <v>969</v>
      </c>
    </row>
    <row r="90" spans="1:6" ht="12.75">
      <c r="A90" s="8">
        <v>88</v>
      </c>
      <c r="B90" s="9" t="s">
        <v>104</v>
      </c>
      <c r="C90" s="9" t="s">
        <v>36</v>
      </c>
      <c r="D90" s="8">
        <v>1000</v>
      </c>
      <c r="E90" s="8">
        <v>-31</v>
      </c>
      <c r="F90" s="8">
        <f t="shared" si="2"/>
        <v>969</v>
      </c>
    </row>
    <row r="91" spans="1:6" ht="12.75">
      <c r="A91" s="8">
        <v>89</v>
      </c>
      <c r="B91" s="9" t="s">
        <v>105</v>
      </c>
      <c r="C91" s="9" t="s">
        <v>92</v>
      </c>
      <c r="D91" s="8">
        <v>1000</v>
      </c>
      <c r="E91" s="8">
        <v>-31</v>
      </c>
      <c r="F91" s="8">
        <f t="shared" si="2"/>
        <v>969</v>
      </c>
    </row>
    <row r="92" spans="1:6" ht="12.75">
      <c r="A92" s="8">
        <v>90</v>
      </c>
      <c r="B92" s="9" t="s">
        <v>106</v>
      </c>
      <c r="C92" s="9" t="s">
        <v>71</v>
      </c>
      <c r="D92" s="8">
        <v>1000</v>
      </c>
      <c r="E92" s="8">
        <v>-31</v>
      </c>
      <c r="F92" s="8">
        <f t="shared" si="2"/>
        <v>969</v>
      </c>
    </row>
    <row r="93" spans="1:6" ht="12.75">
      <c r="A93" s="8">
        <v>91</v>
      </c>
      <c r="B93" s="9" t="s">
        <v>107</v>
      </c>
      <c r="C93" s="9" t="s">
        <v>71</v>
      </c>
      <c r="D93" s="8">
        <v>1000</v>
      </c>
      <c r="E93" s="8">
        <v>-31</v>
      </c>
      <c r="F93" s="8">
        <f t="shared" si="2"/>
        <v>969</v>
      </c>
    </row>
    <row r="94" spans="1:6" ht="12.75">
      <c r="A94" s="8">
        <v>92</v>
      </c>
      <c r="B94" s="9" t="s">
        <v>108</v>
      </c>
      <c r="C94" s="9" t="s">
        <v>20</v>
      </c>
      <c r="D94" s="8">
        <v>1000</v>
      </c>
      <c r="E94" s="8">
        <v>-31</v>
      </c>
      <c r="F94" s="8">
        <f t="shared" si="2"/>
        <v>969</v>
      </c>
    </row>
    <row r="95" spans="1:6" ht="12.75">
      <c r="A95" s="8">
        <v>93</v>
      </c>
      <c r="B95" s="9" t="s">
        <v>109</v>
      </c>
      <c r="C95" s="9" t="s">
        <v>110</v>
      </c>
      <c r="D95" s="8">
        <v>1000</v>
      </c>
      <c r="E95" s="8">
        <v>-31</v>
      </c>
      <c r="F95" s="8">
        <f t="shared" si="2"/>
        <v>969</v>
      </c>
    </row>
    <row r="96" spans="1:6" ht="12.75">
      <c r="A96" s="8">
        <v>94</v>
      </c>
      <c r="B96" s="9" t="s">
        <v>111</v>
      </c>
      <c r="C96" s="9" t="s">
        <v>110</v>
      </c>
      <c r="D96" s="8">
        <v>1000</v>
      </c>
      <c r="E96" s="8">
        <v>-31</v>
      </c>
      <c r="F96" s="8">
        <f t="shared" si="2"/>
        <v>969</v>
      </c>
    </row>
    <row r="97" spans="1:6" ht="12.75">
      <c r="A97" s="8">
        <v>95</v>
      </c>
      <c r="B97" s="9" t="s">
        <v>112</v>
      </c>
      <c r="C97" s="9" t="s">
        <v>7</v>
      </c>
      <c r="D97" s="8">
        <v>1000</v>
      </c>
      <c r="E97" s="8">
        <v>-31</v>
      </c>
      <c r="F97" s="8">
        <f t="shared" si="2"/>
        <v>969</v>
      </c>
    </row>
    <row r="98" spans="1:6" ht="12.75">
      <c r="A98" s="8">
        <v>96</v>
      </c>
      <c r="B98" s="9" t="s">
        <v>113</v>
      </c>
      <c r="C98" s="9" t="s">
        <v>7</v>
      </c>
      <c r="D98" s="8">
        <v>1000</v>
      </c>
      <c r="E98" s="8">
        <v>-31</v>
      </c>
      <c r="F98" s="8">
        <f t="shared" si="2"/>
        <v>969</v>
      </c>
    </row>
    <row r="99" spans="1:6" ht="12.75">
      <c r="A99" s="8">
        <v>97</v>
      </c>
      <c r="B99" s="9" t="s">
        <v>114</v>
      </c>
      <c r="C99" s="9" t="s">
        <v>7</v>
      </c>
      <c r="D99" s="8">
        <v>1000</v>
      </c>
      <c r="E99" s="8">
        <v>-31</v>
      </c>
      <c r="F99" s="8">
        <f aca="true" t="shared" si="3" ref="F99:F130">SUM(D99:E99)</f>
        <v>969</v>
      </c>
    </row>
    <row r="100" spans="1:6" ht="12.75">
      <c r="A100" s="8">
        <v>98</v>
      </c>
      <c r="B100" s="9" t="s">
        <v>115</v>
      </c>
      <c r="C100" s="9" t="s">
        <v>7</v>
      </c>
      <c r="D100" s="8">
        <v>1000</v>
      </c>
      <c r="E100" s="8">
        <v>-31</v>
      </c>
      <c r="F100" s="8">
        <f t="shared" si="3"/>
        <v>969</v>
      </c>
    </row>
    <row r="101" spans="1:6" ht="12.75">
      <c r="A101" s="8">
        <v>99</v>
      </c>
      <c r="B101" s="9" t="s">
        <v>116</v>
      </c>
      <c r="C101" s="9" t="s">
        <v>7</v>
      </c>
      <c r="D101" s="8">
        <v>1000</v>
      </c>
      <c r="E101" s="8">
        <v>-31</v>
      </c>
      <c r="F101" s="8">
        <f t="shared" si="3"/>
        <v>969</v>
      </c>
    </row>
    <row r="102" spans="1:6" ht="12.75">
      <c r="A102" s="8">
        <v>100</v>
      </c>
      <c r="B102" s="9" t="s">
        <v>117</v>
      </c>
      <c r="C102" s="9" t="s">
        <v>118</v>
      </c>
      <c r="D102" s="8">
        <v>1000</v>
      </c>
      <c r="E102" s="8">
        <v>-31</v>
      </c>
      <c r="F102" s="8">
        <f t="shared" si="3"/>
        <v>969</v>
      </c>
    </row>
    <row r="103" spans="1:6" ht="12.75">
      <c r="A103" s="8">
        <v>101</v>
      </c>
      <c r="B103" s="9" t="s">
        <v>119</v>
      </c>
      <c r="C103" s="9" t="s">
        <v>36</v>
      </c>
      <c r="D103" s="8">
        <v>1000</v>
      </c>
      <c r="E103" s="8">
        <v>-31</v>
      </c>
      <c r="F103" s="8">
        <f t="shared" si="3"/>
        <v>969</v>
      </c>
    </row>
    <row r="104" spans="1:6" ht="12.75">
      <c r="A104" s="8">
        <v>102</v>
      </c>
      <c r="B104" s="9" t="s">
        <v>120</v>
      </c>
      <c r="C104" s="9" t="s">
        <v>7</v>
      </c>
      <c r="D104" s="8">
        <v>1000</v>
      </c>
      <c r="E104" s="8">
        <v>-39</v>
      </c>
      <c r="F104" s="8">
        <f t="shared" si="3"/>
        <v>961</v>
      </c>
    </row>
    <row r="105" spans="1:6" ht="12.75">
      <c r="A105" s="8">
        <v>103</v>
      </c>
      <c r="B105" s="9" t="s">
        <v>121</v>
      </c>
      <c r="C105" s="9" t="s">
        <v>7</v>
      </c>
      <c r="D105" s="8">
        <v>1000</v>
      </c>
      <c r="E105" s="8">
        <v>-39</v>
      </c>
      <c r="F105" s="8">
        <f t="shared" si="3"/>
        <v>961</v>
      </c>
    </row>
    <row r="106" spans="1:6" ht="12.75">
      <c r="A106" s="8">
        <v>104</v>
      </c>
      <c r="B106" s="9" t="s">
        <v>122</v>
      </c>
      <c r="C106" s="9" t="s">
        <v>36</v>
      </c>
      <c r="D106" s="8">
        <v>1000</v>
      </c>
      <c r="E106" s="8">
        <v>-39</v>
      </c>
      <c r="F106" s="8">
        <f t="shared" si="3"/>
        <v>961</v>
      </c>
    </row>
    <row r="107" spans="1:6" ht="12.75">
      <c r="A107" s="8">
        <v>105</v>
      </c>
      <c r="B107" s="9" t="s">
        <v>123</v>
      </c>
      <c r="C107" s="9" t="s">
        <v>36</v>
      </c>
      <c r="D107" s="8">
        <v>1000</v>
      </c>
      <c r="E107" s="8">
        <v>-39</v>
      </c>
      <c r="F107" s="8">
        <f t="shared" si="3"/>
        <v>961</v>
      </c>
    </row>
    <row r="108" spans="1:6" ht="12.75">
      <c r="A108" s="8">
        <v>106</v>
      </c>
      <c r="B108" s="9" t="s">
        <v>124</v>
      </c>
      <c r="C108" s="9" t="s">
        <v>14</v>
      </c>
      <c r="D108" s="8">
        <v>1000</v>
      </c>
      <c r="E108" s="8">
        <v>-39</v>
      </c>
      <c r="F108" s="8">
        <f t="shared" si="3"/>
        <v>961</v>
      </c>
    </row>
    <row r="109" spans="1:6" ht="12.75">
      <c r="A109" s="8">
        <v>107</v>
      </c>
      <c r="B109" s="9" t="s">
        <v>125</v>
      </c>
      <c r="C109" s="9" t="s">
        <v>126</v>
      </c>
      <c r="D109" s="8">
        <v>1000</v>
      </c>
      <c r="E109" s="8">
        <v>-39</v>
      </c>
      <c r="F109" s="8">
        <f t="shared" si="3"/>
        <v>961</v>
      </c>
    </row>
    <row r="110" spans="1:6" ht="12.75">
      <c r="A110" s="8">
        <v>108</v>
      </c>
      <c r="B110" s="9" t="s">
        <v>127</v>
      </c>
      <c r="C110" s="9" t="s">
        <v>26</v>
      </c>
      <c r="D110" s="8">
        <v>1000</v>
      </c>
      <c r="E110" s="8">
        <v>-39</v>
      </c>
      <c r="F110" s="8">
        <f t="shared" si="3"/>
        <v>961</v>
      </c>
    </row>
    <row r="111" spans="1:6" ht="12.75">
      <c r="A111" s="8">
        <v>109</v>
      </c>
      <c r="B111" s="9" t="s">
        <v>128</v>
      </c>
      <c r="C111" s="9" t="s">
        <v>26</v>
      </c>
      <c r="D111" s="8">
        <v>1000</v>
      </c>
      <c r="E111" s="8">
        <v>-39</v>
      </c>
      <c r="F111" s="8">
        <f t="shared" si="3"/>
        <v>961</v>
      </c>
    </row>
    <row r="112" spans="1:6" ht="12.75">
      <c r="A112" s="8">
        <v>110</v>
      </c>
      <c r="B112" s="9" t="s">
        <v>129</v>
      </c>
      <c r="C112" s="9" t="s">
        <v>7</v>
      </c>
      <c r="D112" s="8">
        <v>1000</v>
      </c>
      <c r="E112" s="8">
        <v>-39</v>
      </c>
      <c r="F112" s="8">
        <f t="shared" si="3"/>
        <v>961</v>
      </c>
    </row>
    <row r="113" spans="1:6" ht="12.75">
      <c r="A113" s="8">
        <v>111</v>
      </c>
      <c r="B113" s="9" t="s">
        <v>130</v>
      </c>
      <c r="C113" s="9" t="s">
        <v>7</v>
      </c>
      <c r="D113" s="8">
        <v>1000</v>
      </c>
      <c r="E113" s="8">
        <v>-39</v>
      </c>
      <c r="F113" s="8">
        <f t="shared" si="3"/>
        <v>961</v>
      </c>
    </row>
    <row r="114" spans="1:6" ht="12.75">
      <c r="A114" s="8">
        <v>112</v>
      </c>
      <c r="B114" s="9" t="s">
        <v>131</v>
      </c>
      <c r="C114" s="9" t="s">
        <v>7</v>
      </c>
      <c r="D114" s="8">
        <v>1000</v>
      </c>
      <c r="E114" s="8">
        <v>-47</v>
      </c>
      <c r="F114" s="8">
        <f t="shared" si="3"/>
        <v>953</v>
      </c>
    </row>
    <row r="115" spans="1:6" ht="12.75">
      <c r="A115" s="8">
        <v>113</v>
      </c>
      <c r="B115" s="9" t="s">
        <v>132</v>
      </c>
      <c r="C115" s="9" t="s">
        <v>92</v>
      </c>
      <c r="D115" s="8">
        <v>1000</v>
      </c>
      <c r="E115" s="8">
        <v>-47</v>
      </c>
      <c r="F115" s="8">
        <f t="shared" si="3"/>
        <v>953</v>
      </c>
    </row>
    <row r="116" spans="1:6" ht="12.75">
      <c r="A116" s="8">
        <v>114</v>
      </c>
      <c r="B116" s="9" t="s">
        <v>133</v>
      </c>
      <c r="C116" s="9" t="s">
        <v>126</v>
      </c>
      <c r="D116" s="8">
        <v>1000</v>
      </c>
      <c r="E116" s="8">
        <v>-47</v>
      </c>
      <c r="F116" s="8">
        <f t="shared" si="3"/>
        <v>953</v>
      </c>
    </row>
    <row r="117" spans="1:6" ht="12.75">
      <c r="A117" s="8">
        <v>115</v>
      </c>
      <c r="B117" s="9" t="s">
        <v>134</v>
      </c>
      <c r="C117" s="9" t="s">
        <v>126</v>
      </c>
      <c r="D117" s="8">
        <v>1000</v>
      </c>
      <c r="E117" s="8">
        <v>-47</v>
      </c>
      <c r="F117" s="8">
        <f t="shared" si="3"/>
        <v>953</v>
      </c>
    </row>
    <row r="118" spans="1:6" ht="12.75">
      <c r="A118" s="8">
        <v>116</v>
      </c>
      <c r="B118" s="9" t="s">
        <v>135</v>
      </c>
      <c r="C118" s="9" t="s">
        <v>126</v>
      </c>
      <c r="D118" s="8">
        <v>1000</v>
      </c>
      <c r="E118" s="8">
        <v>-47</v>
      </c>
      <c r="F118" s="8">
        <f t="shared" si="3"/>
        <v>953</v>
      </c>
    </row>
    <row r="119" spans="1:6" ht="12.75">
      <c r="A119" s="8">
        <v>117</v>
      </c>
      <c r="B119" s="9" t="s">
        <v>136</v>
      </c>
      <c r="C119" s="9" t="s">
        <v>26</v>
      </c>
      <c r="D119" s="8">
        <v>1000</v>
      </c>
      <c r="E119" s="8">
        <v>-47</v>
      </c>
      <c r="F119" s="8">
        <f t="shared" si="3"/>
        <v>953</v>
      </c>
    </row>
    <row r="120" spans="1:6" ht="12.75">
      <c r="A120" s="8">
        <v>118</v>
      </c>
      <c r="B120" s="9" t="s">
        <v>137</v>
      </c>
      <c r="C120" s="9" t="s">
        <v>7</v>
      </c>
      <c r="D120" s="8">
        <v>1000</v>
      </c>
      <c r="E120" s="8">
        <v>-47</v>
      </c>
      <c r="F120" s="8">
        <f t="shared" si="3"/>
        <v>953</v>
      </c>
    </row>
    <row r="121" spans="1:6" ht="12.75">
      <c r="A121" s="8">
        <v>119</v>
      </c>
      <c r="B121" s="9" t="s">
        <v>138</v>
      </c>
      <c r="C121" s="9" t="s">
        <v>118</v>
      </c>
      <c r="D121" s="8">
        <v>1000</v>
      </c>
      <c r="E121" s="8">
        <v>-47</v>
      </c>
      <c r="F121" s="8">
        <f t="shared" si="3"/>
        <v>953</v>
      </c>
    </row>
    <row r="122" spans="1:6" ht="12.75">
      <c r="A122" s="8">
        <v>120</v>
      </c>
      <c r="B122" s="9" t="s">
        <v>139</v>
      </c>
      <c r="C122" s="9" t="s">
        <v>36</v>
      </c>
      <c r="D122" s="8">
        <v>1000</v>
      </c>
      <c r="E122" s="8">
        <v>-47</v>
      </c>
      <c r="F122" s="8">
        <f t="shared" si="3"/>
        <v>953</v>
      </c>
    </row>
    <row r="123" spans="1:6" ht="12.75">
      <c r="A123" s="8">
        <v>121</v>
      </c>
      <c r="B123" s="9" t="s">
        <v>140</v>
      </c>
      <c r="C123" s="9" t="s">
        <v>7</v>
      </c>
      <c r="D123" s="8">
        <v>1000</v>
      </c>
      <c r="E123" s="8">
        <v>-55</v>
      </c>
      <c r="F123" s="8">
        <f t="shared" si="3"/>
        <v>945</v>
      </c>
    </row>
    <row r="124" spans="1:6" ht="12.75">
      <c r="A124" s="8">
        <v>122</v>
      </c>
      <c r="B124" s="9" t="s">
        <v>141</v>
      </c>
      <c r="C124" s="9" t="s">
        <v>94</v>
      </c>
      <c r="D124" s="8">
        <v>1000</v>
      </c>
      <c r="E124" s="8">
        <v>-55</v>
      </c>
      <c r="F124" s="8">
        <f t="shared" si="3"/>
        <v>945</v>
      </c>
    </row>
    <row r="125" spans="1:6" ht="12.75">
      <c r="A125" s="8">
        <v>123</v>
      </c>
      <c r="B125" s="9" t="s">
        <v>142</v>
      </c>
      <c r="C125" s="9" t="s">
        <v>110</v>
      </c>
      <c r="D125" s="8">
        <v>1000</v>
      </c>
      <c r="E125" s="8">
        <v>-55</v>
      </c>
      <c r="F125" s="8">
        <f t="shared" si="3"/>
        <v>945</v>
      </c>
    </row>
    <row r="126" spans="1:6" ht="12.75">
      <c r="A126" s="8">
        <v>124</v>
      </c>
      <c r="B126" s="9" t="s">
        <v>143</v>
      </c>
      <c r="C126" s="9" t="s">
        <v>7</v>
      </c>
      <c r="D126" s="8">
        <v>1000</v>
      </c>
      <c r="E126" s="8">
        <v>-55</v>
      </c>
      <c r="F126" s="8">
        <f t="shared" si="3"/>
        <v>945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66" sqref="A66"/>
    </sheetView>
  </sheetViews>
  <sheetFormatPr defaultColWidth="9.140625" defaultRowHeight="12.75"/>
  <cols>
    <col min="1" max="1" width="4.00390625" style="10" customWidth="1"/>
    <col min="2" max="2" width="34.57421875" style="10" customWidth="1"/>
    <col min="3" max="3" width="15.00390625" style="10" customWidth="1"/>
    <col min="4" max="4" width="5.00390625" style="10" customWidth="1"/>
    <col min="5" max="6" width="7.57421875" style="10" customWidth="1"/>
    <col min="7" max="7" width="7.421875" style="10" bestFit="1" customWidth="1"/>
    <col min="8" max="8" width="8.421875" style="10" customWidth="1"/>
    <col min="9" max="255" width="11.57421875" style="10" customWidth="1"/>
    <col min="256" max="16384" width="11.57421875" style="0" customWidth="1"/>
  </cols>
  <sheetData>
    <row r="1" spans="1:8" ht="15.75">
      <c r="A1" s="1"/>
      <c r="B1" s="2" t="s">
        <v>144</v>
      </c>
      <c r="C1" s="3"/>
      <c r="D1" s="4"/>
      <c r="E1" s="5"/>
      <c r="F1" s="5"/>
      <c r="G1" s="5"/>
      <c r="H1" s="5"/>
    </row>
    <row r="2" spans="1:8" ht="15.75">
      <c r="A2" s="1"/>
      <c r="B2" s="2" t="s">
        <v>1</v>
      </c>
      <c r="C2" s="6" t="s">
        <v>2</v>
      </c>
      <c r="D2" s="7" t="s">
        <v>3</v>
      </c>
      <c r="E2" s="7" t="s">
        <v>145</v>
      </c>
      <c r="F2" s="7" t="s">
        <v>146</v>
      </c>
      <c r="G2" s="7" t="s">
        <v>4</v>
      </c>
      <c r="H2" s="7" t="s">
        <v>5</v>
      </c>
    </row>
    <row r="3" spans="1:9" ht="12.75">
      <c r="A3" s="5">
        <f>ROW()-2</f>
        <v>1</v>
      </c>
      <c r="B3" s="11" t="s">
        <v>147</v>
      </c>
      <c r="C3" s="11" t="s">
        <v>7</v>
      </c>
      <c r="D3" s="5">
        <v>1000</v>
      </c>
      <c r="E3" s="9">
        <f>SUM(93.1)</f>
        <v>93.1</v>
      </c>
      <c r="F3" s="9">
        <v>162.6</v>
      </c>
      <c r="G3" s="9">
        <v>119.4</v>
      </c>
      <c r="H3" s="9">
        <f aca="true" t="shared" si="0" ref="H3:H34">SUM(D3:G3)</f>
        <v>1375.1</v>
      </c>
      <c r="I3"/>
    </row>
    <row r="4" spans="1:9" ht="12.75">
      <c r="A4" s="5">
        <f aca="true" t="shared" si="1" ref="A4:A65">ROW()-2</f>
        <v>2</v>
      </c>
      <c r="B4" s="11" t="s">
        <v>148</v>
      </c>
      <c r="C4" s="11" t="s">
        <v>7</v>
      </c>
      <c r="D4" s="5">
        <v>1000</v>
      </c>
      <c r="E4" s="9">
        <f>SUM(101.1)</f>
        <v>101.1</v>
      </c>
      <c r="F4" s="9">
        <v>74.6</v>
      </c>
      <c r="G4" s="9">
        <v>95.4</v>
      </c>
      <c r="H4" s="9">
        <f t="shared" si="0"/>
        <v>1271.1</v>
      </c>
      <c r="I4"/>
    </row>
    <row r="5" spans="1:9" ht="12.75">
      <c r="A5" s="5">
        <f t="shared" si="1"/>
        <v>3</v>
      </c>
      <c r="B5" s="11" t="s">
        <v>149</v>
      </c>
      <c r="C5" s="11" t="s">
        <v>7</v>
      </c>
      <c r="D5" s="5">
        <v>1000</v>
      </c>
      <c r="E5" s="9">
        <f>SUM(85.1)</f>
        <v>85.1</v>
      </c>
      <c r="F5" s="9">
        <v>102.6</v>
      </c>
      <c r="G5" s="9">
        <v>23.4</v>
      </c>
      <c r="H5" s="9">
        <f t="shared" si="0"/>
        <v>1211.1</v>
      </c>
      <c r="I5"/>
    </row>
    <row r="6" spans="1:9" ht="12.75">
      <c r="A6" s="5">
        <f t="shared" si="1"/>
        <v>4</v>
      </c>
      <c r="B6" s="11" t="s">
        <v>150</v>
      </c>
      <c r="C6" s="11" t="s">
        <v>7</v>
      </c>
      <c r="D6" s="5">
        <v>1000</v>
      </c>
      <c r="E6" s="9">
        <f>SUM(61.1)</f>
        <v>61.1</v>
      </c>
      <c r="F6" s="9">
        <v>54.6</v>
      </c>
      <c r="G6" s="9">
        <v>39.4</v>
      </c>
      <c r="H6" s="9">
        <f t="shared" si="0"/>
        <v>1155.1</v>
      </c>
      <c r="I6"/>
    </row>
    <row r="7" spans="1:9" ht="12.75">
      <c r="A7" s="5">
        <f t="shared" si="1"/>
        <v>5</v>
      </c>
      <c r="B7" s="11" t="s">
        <v>151</v>
      </c>
      <c r="C7" s="11" t="s">
        <v>7</v>
      </c>
      <c r="D7" s="5">
        <v>1000</v>
      </c>
      <c r="E7" s="9">
        <f>SUM(45.1)</f>
        <v>45.1</v>
      </c>
      <c r="F7" s="9">
        <v>90.6</v>
      </c>
      <c r="G7" s="9">
        <v>7.4</v>
      </c>
      <c r="H7" s="9">
        <f t="shared" si="0"/>
        <v>1143.1</v>
      </c>
      <c r="I7"/>
    </row>
    <row r="8" spans="1:9" ht="12.75">
      <c r="A8" s="5">
        <f t="shared" si="1"/>
        <v>6</v>
      </c>
      <c r="B8" s="9" t="s">
        <v>152</v>
      </c>
      <c r="C8" s="9" t="s">
        <v>33</v>
      </c>
      <c r="D8" s="5">
        <v>1000</v>
      </c>
      <c r="E8" s="9">
        <f>SUM(77.1)</f>
        <v>77.1</v>
      </c>
      <c r="F8" s="9">
        <v>14.6</v>
      </c>
      <c r="G8" s="9">
        <v>47.4</v>
      </c>
      <c r="H8" s="9">
        <f t="shared" si="0"/>
        <v>1139.1</v>
      </c>
      <c r="I8"/>
    </row>
    <row r="9" spans="1:9" ht="12.75">
      <c r="A9" s="5">
        <f t="shared" si="1"/>
        <v>7</v>
      </c>
      <c r="B9" s="11" t="s">
        <v>153</v>
      </c>
      <c r="C9" s="11" t="s">
        <v>7</v>
      </c>
      <c r="D9" s="5">
        <v>1000</v>
      </c>
      <c r="E9" s="9">
        <f>SUM(61.1)</f>
        <v>61.1</v>
      </c>
      <c r="F9" s="9">
        <v>10.6</v>
      </c>
      <c r="G9" s="9">
        <v>55.4</v>
      </c>
      <c r="H9" s="9">
        <f t="shared" si="0"/>
        <v>1127.1</v>
      </c>
      <c r="I9"/>
    </row>
    <row r="10" spans="1:9" ht="12.75">
      <c r="A10" s="5">
        <f t="shared" si="1"/>
        <v>8</v>
      </c>
      <c r="B10" s="11" t="s">
        <v>154</v>
      </c>
      <c r="C10" s="11" t="s">
        <v>7</v>
      </c>
      <c r="D10" s="5">
        <v>1000</v>
      </c>
      <c r="E10" s="9">
        <f>SUM(29.1)</f>
        <v>29.1</v>
      </c>
      <c r="F10" s="9">
        <v>38.6</v>
      </c>
      <c r="G10" s="9">
        <v>55.4</v>
      </c>
      <c r="H10" s="9">
        <f t="shared" si="0"/>
        <v>1123.1</v>
      </c>
      <c r="I10"/>
    </row>
    <row r="11" spans="1:9" ht="12.75">
      <c r="A11" s="5">
        <f t="shared" si="1"/>
        <v>9</v>
      </c>
      <c r="B11" s="11" t="s">
        <v>155</v>
      </c>
      <c r="C11" s="11" t="s">
        <v>7</v>
      </c>
      <c r="D11" s="5">
        <v>1000</v>
      </c>
      <c r="E11" s="9">
        <f>SUM(37.1)</f>
        <v>37.1</v>
      </c>
      <c r="F11" s="9">
        <v>78.6</v>
      </c>
      <c r="G11" s="9">
        <v>7.4</v>
      </c>
      <c r="H11" s="9">
        <f t="shared" si="0"/>
        <v>1123.1</v>
      </c>
      <c r="I11"/>
    </row>
    <row r="12" spans="1:9" ht="12.75">
      <c r="A12" s="5">
        <f t="shared" si="1"/>
        <v>10</v>
      </c>
      <c r="B12" s="9" t="s">
        <v>156</v>
      </c>
      <c r="C12" s="9" t="s">
        <v>14</v>
      </c>
      <c r="D12" s="5">
        <v>1000</v>
      </c>
      <c r="E12" s="9">
        <f>SUM(37.1)</f>
        <v>37.1</v>
      </c>
      <c r="F12" s="9">
        <v>38.6</v>
      </c>
      <c r="G12" s="9">
        <v>31.4</v>
      </c>
      <c r="H12" s="9">
        <f t="shared" si="0"/>
        <v>1107.1</v>
      </c>
      <c r="I12"/>
    </row>
    <row r="13" spans="1:9" ht="12.75">
      <c r="A13" s="5">
        <f t="shared" si="1"/>
        <v>11</v>
      </c>
      <c r="B13" s="11" t="s">
        <v>157</v>
      </c>
      <c r="C13" s="11" t="s">
        <v>16</v>
      </c>
      <c r="D13" s="5">
        <v>1000</v>
      </c>
      <c r="E13" s="9">
        <f>SUM(45.1)</f>
        <v>45.1</v>
      </c>
      <c r="F13" s="9">
        <v>26.6</v>
      </c>
      <c r="G13" s="9">
        <v>31.4</v>
      </c>
      <c r="H13" s="9">
        <f t="shared" si="0"/>
        <v>1103.1</v>
      </c>
      <c r="I13"/>
    </row>
    <row r="14" spans="1:9" ht="12.75">
      <c r="A14" s="5">
        <f t="shared" si="1"/>
        <v>12</v>
      </c>
      <c r="B14" s="11" t="s">
        <v>158</v>
      </c>
      <c r="C14" s="11" t="s">
        <v>7</v>
      </c>
      <c r="D14" s="5">
        <v>1000</v>
      </c>
      <c r="E14" s="9">
        <f>SUM(101.1)</f>
        <v>101.1</v>
      </c>
      <c r="F14" s="9">
        <v>0</v>
      </c>
      <c r="G14" s="9">
        <v>0</v>
      </c>
      <c r="H14" s="9">
        <f t="shared" si="0"/>
        <v>1101.1</v>
      </c>
      <c r="I14"/>
    </row>
    <row r="15" spans="1:9" ht="12.75">
      <c r="A15" s="5">
        <f t="shared" si="1"/>
        <v>13</v>
      </c>
      <c r="B15" s="9" t="s">
        <v>159</v>
      </c>
      <c r="C15" s="9" t="s">
        <v>36</v>
      </c>
      <c r="D15" s="5">
        <v>1000</v>
      </c>
      <c r="E15" s="9">
        <f>SUM(69.1)</f>
        <v>69.1</v>
      </c>
      <c r="F15" s="9">
        <v>-17.4</v>
      </c>
      <c r="G15" s="9">
        <v>47.4</v>
      </c>
      <c r="H15" s="9">
        <f t="shared" si="0"/>
        <v>1099.1</v>
      </c>
      <c r="I15"/>
    </row>
    <row r="16" spans="1:9" ht="12.75">
      <c r="A16" s="5">
        <f t="shared" si="1"/>
        <v>14</v>
      </c>
      <c r="B16" s="9" t="s">
        <v>160</v>
      </c>
      <c r="C16" s="9" t="s">
        <v>16</v>
      </c>
      <c r="D16" s="5">
        <v>1000</v>
      </c>
      <c r="E16" s="9">
        <f>SUM(69.1)</f>
        <v>69.1</v>
      </c>
      <c r="F16" s="9">
        <v>2.6</v>
      </c>
      <c r="G16" s="9">
        <v>23.4</v>
      </c>
      <c r="H16" s="9">
        <f t="shared" si="0"/>
        <v>1095.1</v>
      </c>
      <c r="I16"/>
    </row>
    <row r="17" spans="1:9" ht="12.75">
      <c r="A17" s="5">
        <f t="shared" si="1"/>
        <v>15</v>
      </c>
      <c r="B17" s="11" t="s">
        <v>161</v>
      </c>
      <c r="C17" s="11" t="s">
        <v>7</v>
      </c>
      <c r="D17" s="5">
        <v>1000</v>
      </c>
      <c r="E17" s="9">
        <f>SUM(101.1)</f>
        <v>101.1</v>
      </c>
      <c r="F17" s="9">
        <v>6.6</v>
      </c>
      <c r="G17" s="9">
        <v>-16.6</v>
      </c>
      <c r="H17" s="9">
        <f t="shared" si="0"/>
        <v>1091.1</v>
      </c>
      <c r="I17"/>
    </row>
    <row r="18" spans="1:9" ht="12.75">
      <c r="A18" s="5">
        <f t="shared" si="1"/>
        <v>16</v>
      </c>
      <c r="B18" s="11" t="s">
        <v>162</v>
      </c>
      <c r="C18" s="11" t="s">
        <v>7</v>
      </c>
      <c r="D18" s="5">
        <v>1000</v>
      </c>
      <c r="E18" s="9">
        <f>SUM(93.1)</f>
        <v>93.1</v>
      </c>
      <c r="F18" s="9">
        <v>-9.4</v>
      </c>
      <c r="G18" s="9">
        <v>7.4</v>
      </c>
      <c r="H18" s="9">
        <f t="shared" si="0"/>
        <v>1091.1</v>
      </c>
      <c r="I18"/>
    </row>
    <row r="19" spans="1:9" ht="12.75">
      <c r="A19" s="5">
        <f t="shared" si="1"/>
        <v>17</v>
      </c>
      <c r="B19" s="9" t="s">
        <v>163</v>
      </c>
      <c r="C19" s="9" t="s">
        <v>36</v>
      </c>
      <c r="D19" s="5">
        <v>1000</v>
      </c>
      <c r="E19" s="9">
        <f>SUM(13.1)</f>
        <v>13.1</v>
      </c>
      <c r="F19" s="9">
        <v>18.6</v>
      </c>
      <c r="G19" s="9">
        <v>55.4</v>
      </c>
      <c r="H19" s="9">
        <f t="shared" si="0"/>
        <v>1087.1000000000001</v>
      </c>
      <c r="I19"/>
    </row>
    <row r="20" spans="1:9" ht="12.75">
      <c r="A20" s="5">
        <f t="shared" si="1"/>
        <v>18</v>
      </c>
      <c r="B20" s="11" t="s">
        <v>164</v>
      </c>
      <c r="C20" s="11" t="s">
        <v>7</v>
      </c>
      <c r="D20" s="5">
        <v>1000</v>
      </c>
      <c r="E20" s="9">
        <f>SUM(69.1)</f>
        <v>69.1</v>
      </c>
      <c r="F20" s="9">
        <v>0</v>
      </c>
      <c r="G20" s="9">
        <v>15.4</v>
      </c>
      <c r="H20" s="9">
        <f t="shared" si="0"/>
        <v>1084.5</v>
      </c>
      <c r="I20"/>
    </row>
    <row r="21" spans="1:9" ht="12.75">
      <c r="A21" s="5">
        <f t="shared" si="1"/>
        <v>19</v>
      </c>
      <c r="B21" s="11" t="s">
        <v>165</v>
      </c>
      <c r="C21" s="11" t="s">
        <v>16</v>
      </c>
      <c r="D21" s="5">
        <v>1000</v>
      </c>
      <c r="E21" s="9">
        <f>SUM(69.1)</f>
        <v>69.1</v>
      </c>
      <c r="F21" s="9">
        <v>14.6</v>
      </c>
      <c r="G21" s="9">
        <v>0</v>
      </c>
      <c r="H21" s="9">
        <f t="shared" si="0"/>
        <v>1083.6999999999998</v>
      </c>
      <c r="I21"/>
    </row>
    <row r="22" spans="1:9" ht="12.75">
      <c r="A22" s="5">
        <f t="shared" si="1"/>
        <v>20</v>
      </c>
      <c r="B22" s="11" t="s">
        <v>166</v>
      </c>
      <c r="C22" s="11" t="s">
        <v>16</v>
      </c>
      <c r="D22" s="5">
        <v>1000</v>
      </c>
      <c r="E22" s="9">
        <f>SUM(21.1)</f>
        <v>21.1</v>
      </c>
      <c r="F22" s="9">
        <v>26.6</v>
      </c>
      <c r="G22" s="9">
        <v>31.4</v>
      </c>
      <c r="H22" s="9">
        <f t="shared" si="0"/>
        <v>1079.1000000000001</v>
      </c>
      <c r="I22"/>
    </row>
    <row r="23" spans="1:9" ht="12.75">
      <c r="A23" s="5">
        <f t="shared" si="1"/>
        <v>21</v>
      </c>
      <c r="B23" s="11" t="s">
        <v>167</v>
      </c>
      <c r="C23" s="11" t="s">
        <v>7</v>
      </c>
      <c r="D23" s="5">
        <v>1000</v>
      </c>
      <c r="E23" s="9">
        <f>SUM(61.1)</f>
        <v>61.1</v>
      </c>
      <c r="F23" s="9">
        <v>14.6</v>
      </c>
      <c r="G23" s="9">
        <v>0</v>
      </c>
      <c r="H23" s="9">
        <f t="shared" si="0"/>
        <v>1075.6999999999998</v>
      </c>
      <c r="I23"/>
    </row>
    <row r="24" spans="1:9" ht="12.75">
      <c r="A24" s="5">
        <f t="shared" si="1"/>
        <v>22</v>
      </c>
      <c r="B24" s="11" t="s">
        <v>168</v>
      </c>
      <c r="C24" s="11" t="s">
        <v>7</v>
      </c>
      <c r="D24" s="5">
        <v>1000</v>
      </c>
      <c r="E24" s="9">
        <f>SUM(21.1)</f>
        <v>21.1</v>
      </c>
      <c r="F24" s="9">
        <v>34.6</v>
      </c>
      <c r="G24" s="9">
        <v>7.4</v>
      </c>
      <c r="H24" s="9">
        <f t="shared" si="0"/>
        <v>1063.1000000000001</v>
      </c>
      <c r="I24"/>
    </row>
    <row r="25" spans="1:9" ht="12.75">
      <c r="A25" s="5">
        <f t="shared" si="1"/>
        <v>23</v>
      </c>
      <c r="B25" s="11" t="s">
        <v>169</v>
      </c>
      <c r="C25" s="11" t="s">
        <v>170</v>
      </c>
      <c r="D25" s="5">
        <v>1000</v>
      </c>
      <c r="E25" s="9">
        <f>SUM(37.1)</f>
        <v>37.1</v>
      </c>
      <c r="F25" s="9">
        <v>2.6</v>
      </c>
      <c r="G25" s="9">
        <v>23.4</v>
      </c>
      <c r="H25" s="9">
        <f t="shared" si="0"/>
        <v>1063.1</v>
      </c>
      <c r="I25"/>
    </row>
    <row r="26" spans="1:9" ht="12.75">
      <c r="A26" s="5">
        <f t="shared" si="1"/>
        <v>24</v>
      </c>
      <c r="B26" s="9" t="s">
        <v>18</v>
      </c>
      <c r="C26" s="9" t="s">
        <v>33</v>
      </c>
      <c r="D26" s="5">
        <v>1000</v>
      </c>
      <c r="E26" s="9">
        <f>SUM(61.1)</f>
        <v>61.1</v>
      </c>
      <c r="F26" s="9">
        <v>0</v>
      </c>
      <c r="G26" s="9">
        <v>0</v>
      </c>
      <c r="H26" s="9">
        <f t="shared" si="0"/>
        <v>1061.1</v>
      </c>
      <c r="I26"/>
    </row>
    <row r="27" spans="1:9" ht="12.75">
      <c r="A27" s="5">
        <f t="shared" si="1"/>
        <v>25</v>
      </c>
      <c r="B27" s="11" t="s">
        <v>171</v>
      </c>
      <c r="C27" s="11" t="s">
        <v>7</v>
      </c>
      <c r="D27" s="5">
        <v>1000</v>
      </c>
      <c r="E27" s="9">
        <f>SUM(53.1)</f>
        <v>53.1</v>
      </c>
      <c r="F27" s="9">
        <v>-9.4</v>
      </c>
      <c r="G27" s="9">
        <v>15.4</v>
      </c>
      <c r="H27" s="9">
        <f t="shared" si="0"/>
        <v>1059.1</v>
      </c>
      <c r="I27"/>
    </row>
    <row r="28" spans="1:9" ht="12.75">
      <c r="A28" s="5">
        <f t="shared" si="1"/>
        <v>26</v>
      </c>
      <c r="B28" s="9" t="s">
        <v>172</v>
      </c>
      <c r="C28" s="9" t="s">
        <v>173</v>
      </c>
      <c r="D28" s="5">
        <v>1000</v>
      </c>
      <c r="E28" s="9">
        <v>0</v>
      </c>
      <c r="F28" s="9">
        <v>58.6</v>
      </c>
      <c r="G28" s="9">
        <v>0</v>
      </c>
      <c r="H28" s="9">
        <f t="shared" si="0"/>
        <v>1058.6</v>
      </c>
      <c r="I28"/>
    </row>
    <row r="29" spans="1:9" ht="12.75">
      <c r="A29" s="5">
        <f t="shared" si="1"/>
        <v>27</v>
      </c>
      <c r="B29" s="9" t="s">
        <v>174</v>
      </c>
      <c r="C29" s="9" t="s">
        <v>7</v>
      </c>
      <c r="D29" s="5">
        <v>1000</v>
      </c>
      <c r="E29" s="9">
        <v>0</v>
      </c>
      <c r="F29" s="9">
        <v>0</v>
      </c>
      <c r="G29" s="9">
        <v>55.4</v>
      </c>
      <c r="H29" s="9">
        <f t="shared" si="0"/>
        <v>1055.4</v>
      </c>
      <c r="I29"/>
    </row>
    <row r="30" spans="1:9" ht="12.75">
      <c r="A30" s="5">
        <f t="shared" si="1"/>
        <v>28</v>
      </c>
      <c r="B30" s="11" t="s">
        <v>6</v>
      </c>
      <c r="C30" s="11" t="s">
        <v>7</v>
      </c>
      <c r="D30" s="5">
        <v>1000</v>
      </c>
      <c r="E30" s="9">
        <f>SUM(53.1)</f>
        <v>53.1</v>
      </c>
      <c r="F30" s="9">
        <v>0</v>
      </c>
      <c r="G30" s="9">
        <v>0</v>
      </c>
      <c r="H30" s="9">
        <f t="shared" si="0"/>
        <v>1053.1</v>
      </c>
      <c r="I30"/>
    </row>
    <row r="31" spans="1:9" ht="12.75">
      <c r="A31" s="5">
        <f t="shared" si="1"/>
        <v>29</v>
      </c>
      <c r="B31" s="11" t="s">
        <v>175</v>
      </c>
      <c r="C31" s="11" t="s">
        <v>7</v>
      </c>
      <c r="D31" s="5">
        <v>1000</v>
      </c>
      <c r="E31" s="9">
        <f>SUM(-18.9)</f>
        <v>-18.9</v>
      </c>
      <c r="F31" s="9">
        <v>46.6</v>
      </c>
      <c r="G31" s="9">
        <v>23.4</v>
      </c>
      <c r="H31" s="9">
        <f t="shared" si="0"/>
        <v>1051.1000000000001</v>
      </c>
      <c r="I31"/>
    </row>
    <row r="32" spans="1:9" ht="12.75">
      <c r="A32" s="5">
        <f t="shared" si="1"/>
        <v>30</v>
      </c>
      <c r="B32" s="9" t="s">
        <v>176</v>
      </c>
      <c r="C32" s="9" t="s">
        <v>7</v>
      </c>
      <c r="D32" s="5">
        <v>1000</v>
      </c>
      <c r="E32" s="9">
        <v>0</v>
      </c>
      <c r="F32" s="9">
        <v>46.6</v>
      </c>
      <c r="G32" s="9">
        <v>0</v>
      </c>
      <c r="H32" s="9">
        <f t="shared" si="0"/>
        <v>1046.6</v>
      </c>
      <c r="I32"/>
    </row>
    <row r="33" spans="1:9" ht="12.75">
      <c r="A33" s="5">
        <f t="shared" si="1"/>
        <v>31</v>
      </c>
      <c r="B33" s="11" t="s">
        <v>177</v>
      </c>
      <c r="C33" s="11" t="s">
        <v>7</v>
      </c>
      <c r="D33" s="5">
        <v>1000</v>
      </c>
      <c r="E33" s="9">
        <f>SUM(0)</f>
        <v>0</v>
      </c>
      <c r="F33" s="9">
        <v>6.6</v>
      </c>
      <c r="G33" s="9">
        <v>39.4</v>
      </c>
      <c r="H33" s="9">
        <f t="shared" si="0"/>
        <v>1046</v>
      </c>
      <c r="I33"/>
    </row>
    <row r="34" spans="1:9" ht="12.75">
      <c r="A34" s="5">
        <f t="shared" si="1"/>
        <v>32</v>
      </c>
      <c r="B34" s="9" t="s">
        <v>178</v>
      </c>
      <c r="C34" s="9" t="s">
        <v>7</v>
      </c>
      <c r="D34" s="5">
        <v>1000</v>
      </c>
      <c r="E34" s="9">
        <v>0</v>
      </c>
      <c r="F34" s="9">
        <v>-9.4</v>
      </c>
      <c r="G34" s="9">
        <v>55.4</v>
      </c>
      <c r="H34" s="9">
        <f t="shared" si="0"/>
        <v>1046</v>
      </c>
      <c r="I34"/>
    </row>
    <row r="35" spans="1:9" ht="12.75">
      <c r="A35" s="5">
        <f t="shared" si="1"/>
        <v>33</v>
      </c>
      <c r="B35" s="11" t="s">
        <v>179</v>
      </c>
      <c r="C35" s="11" t="s">
        <v>7</v>
      </c>
      <c r="D35" s="5">
        <v>1000</v>
      </c>
      <c r="E35" s="9">
        <f>SUM(-10.9)</f>
        <v>-10.9</v>
      </c>
      <c r="F35" s="9">
        <v>0</v>
      </c>
      <c r="G35" s="9">
        <v>55.4</v>
      </c>
      <c r="H35" s="9">
        <f aca="true" t="shared" si="2" ref="H35:H66">SUM(D35:G35)</f>
        <v>1044.5</v>
      </c>
      <c r="I35"/>
    </row>
    <row r="36" spans="1:9" ht="12.75">
      <c r="A36" s="5">
        <f t="shared" si="1"/>
        <v>34</v>
      </c>
      <c r="B36" s="11" t="s">
        <v>180</v>
      </c>
      <c r="C36" s="11" t="s">
        <v>7</v>
      </c>
      <c r="D36" s="5">
        <v>1000</v>
      </c>
      <c r="E36" s="9">
        <f>SUM(29.1)</f>
        <v>29.1</v>
      </c>
      <c r="F36" s="9">
        <v>30.6</v>
      </c>
      <c r="G36" s="9">
        <v>-16.6</v>
      </c>
      <c r="H36" s="9">
        <f t="shared" si="2"/>
        <v>1043.1</v>
      </c>
      <c r="I36"/>
    </row>
    <row r="37" spans="1:9" ht="12.75">
      <c r="A37" s="5">
        <f t="shared" si="1"/>
        <v>35</v>
      </c>
      <c r="B37" s="11" t="s">
        <v>181</v>
      </c>
      <c r="C37" s="11" t="s">
        <v>7</v>
      </c>
      <c r="D37" s="5">
        <v>1000</v>
      </c>
      <c r="E37" s="9">
        <f>SUM(0)</f>
        <v>0</v>
      </c>
      <c r="F37" s="9">
        <v>0</v>
      </c>
      <c r="G37" s="9">
        <v>39.4</v>
      </c>
      <c r="H37" s="9">
        <f t="shared" si="2"/>
        <v>1039.4</v>
      </c>
      <c r="I37"/>
    </row>
    <row r="38" spans="1:9" ht="12.75">
      <c r="A38" s="5">
        <f t="shared" si="1"/>
        <v>36</v>
      </c>
      <c r="B38" s="11" t="s">
        <v>182</v>
      </c>
      <c r="C38" s="11" t="s">
        <v>7</v>
      </c>
      <c r="D38" s="5">
        <v>1000</v>
      </c>
      <c r="E38" s="9">
        <f>SUM(37.1)</f>
        <v>37.1</v>
      </c>
      <c r="F38" s="9">
        <v>0</v>
      </c>
      <c r="G38" s="9">
        <v>0</v>
      </c>
      <c r="H38" s="9">
        <f t="shared" si="2"/>
        <v>1037.1</v>
      </c>
      <c r="I38"/>
    </row>
    <row r="39" spans="1:9" ht="12.75">
      <c r="A39" s="5">
        <f t="shared" si="1"/>
        <v>37</v>
      </c>
      <c r="B39" s="9" t="s">
        <v>183</v>
      </c>
      <c r="C39" s="9" t="s">
        <v>14</v>
      </c>
      <c r="D39" s="5">
        <v>1000</v>
      </c>
      <c r="E39" s="9">
        <f>SUM(13.1)</f>
        <v>13.1</v>
      </c>
      <c r="F39" s="9">
        <v>22.6</v>
      </c>
      <c r="G39" s="9">
        <v>0</v>
      </c>
      <c r="H39" s="9">
        <f t="shared" si="2"/>
        <v>1035.7</v>
      </c>
      <c r="I39"/>
    </row>
    <row r="40" spans="1:9" ht="12.75">
      <c r="A40" s="5">
        <f t="shared" si="1"/>
        <v>38</v>
      </c>
      <c r="B40" s="11" t="s">
        <v>184</v>
      </c>
      <c r="C40" s="11" t="s">
        <v>7</v>
      </c>
      <c r="D40" s="5">
        <v>1000</v>
      </c>
      <c r="E40" s="9">
        <f>SUM(0)</f>
        <v>0</v>
      </c>
      <c r="F40" s="9">
        <v>0</v>
      </c>
      <c r="G40" s="9">
        <v>31.4</v>
      </c>
      <c r="H40" s="9">
        <f t="shared" si="2"/>
        <v>1031.4</v>
      </c>
      <c r="I40"/>
    </row>
    <row r="41" spans="1:9" ht="12.75">
      <c r="A41" s="5">
        <f t="shared" si="1"/>
        <v>39</v>
      </c>
      <c r="B41" s="11" t="s">
        <v>185</v>
      </c>
      <c r="C41" s="11" t="s">
        <v>33</v>
      </c>
      <c r="D41" s="5">
        <v>1000</v>
      </c>
      <c r="E41" s="9">
        <f>SUM(29.1)</f>
        <v>29.1</v>
      </c>
      <c r="F41" s="9">
        <v>0</v>
      </c>
      <c r="G41" s="9">
        <v>0</v>
      </c>
      <c r="H41" s="9">
        <f t="shared" si="2"/>
        <v>1029.1</v>
      </c>
      <c r="I41"/>
    </row>
    <row r="42" spans="1:9" ht="12.75">
      <c r="A42" s="5">
        <f t="shared" si="1"/>
        <v>40</v>
      </c>
      <c r="B42" s="11" t="s">
        <v>13</v>
      </c>
      <c r="C42" s="11" t="s">
        <v>170</v>
      </c>
      <c r="D42" s="5">
        <v>1000</v>
      </c>
      <c r="E42" s="9">
        <f>SUM(29.1)</f>
        <v>29.1</v>
      </c>
      <c r="F42" s="9">
        <v>0</v>
      </c>
      <c r="G42" s="9">
        <v>0</v>
      </c>
      <c r="H42" s="9">
        <f t="shared" si="2"/>
        <v>1029.1</v>
      </c>
      <c r="I42"/>
    </row>
    <row r="43" spans="1:9" ht="12.75">
      <c r="A43" s="5">
        <f t="shared" si="1"/>
        <v>41</v>
      </c>
      <c r="B43" s="11" t="s">
        <v>186</v>
      </c>
      <c r="C43" s="11" t="s">
        <v>7</v>
      </c>
      <c r="D43" s="5">
        <v>1000</v>
      </c>
      <c r="E43" s="9">
        <f>SUM(5.1)</f>
        <v>5.1</v>
      </c>
      <c r="F43" s="9">
        <v>0</v>
      </c>
      <c r="G43" s="9">
        <v>23.4</v>
      </c>
      <c r="H43" s="9">
        <f t="shared" si="2"/>
        <v>1028.5</v>
      </c>
      <c r="I43"/>
    </row>
    <row r="44" spans="1:9" ht="12.75">
      <c r="A44" s="5">
        <f t="shared" si="1"/>
        <v>42</v>
      </c>
      <c r="B44" s="11" t="s">
        <v>187</v>
      </c>
      <c r="C44" s="11" t="s">
        <v>7</v>
      </c>
      <c r="D44" s="5">
        <v>1000</v>
      </c>
      <c r="E44" s="9">
        <f>SUM(0)</f>
        <v>0</v>
      </c>
      <c r="F44" s="9">
        <v>-5.4</v>
      </c>
      <c r="G44" s="9">
        <v>31.4</v>
      </c>
      <c r="H44" s="9">
        <f t="shared" si="2"/>
        <v>1026</v>
      </c>
      <c r="I44"/>
    </row>
    <row r="45" spans="1:9" ht="12.75">
      <c r="A45" s="5">
        <f t="shared" si="1"/>
        <v>43</v>
      </c>
      <c r="B45" s="11" t="s">
        <v>188</v>
      </c>
      <c r="C45" s="11" t="s">
        <v>7</v>
      </c>
      <c r="D45" s="5">
        <v>1000</v>
      </c>
      <c r="E45" s="9">
        <f>SUM(45.1)</f>
        <v>45.1</v>
      </c>
      <c r="F45" s="9">
        <v>2.6</v>
      </c>
      <c r="G45" s="9">
        <v>-24.6</v>
      </c>
      <c r="H45" s="9">
        <f t="shared" si="2"/>
        <v>1023.0999999999998</v>
      </c>
      <c r="I45"/>
    </row>
    <row r="46" spans="1:9" ht="12.75">
      <c r="A46" s="5">
        <f t="shared" si="1"/>
        <v>44</v>
      </c>
      <c r="B46" s="11" t="s">
        <v>189</v>
      </c>
      <c r="C46" s="11" t="s">
        <v>7</v>
      </c>
      <c r="D46" s="5">
        <v>1000</v>
      </c>
      <c r="E46" s="9">
        <f>SUM(53.1)</f>
        <v>53.1</v>
      </c>
      <c r="F46" s="9">
        <v>-5.4</v>
      </c>
      <c r="G46" s="9">
        <v>-24.6</v>
      </c>
      <c r="H46" s="9">
        <f t="shared" si="2"/>
        <v>1023.0999999999998</v>
      </c>
      <c r="I46"/>
    </row>
    <row r="47" spans="1:9" ht="12.75">
      <c r="A47" s="5">
        <f t="shared" si="1"/>
        <v>45</v>
      </c>
      <c r="B47" s="11" t="s">
        <v>190</v>
      </c>
      <c r="C47" s="11" t="s">
        <v>7</v>
      </c>
      <c r="D47" s="5">
        <v>1000</v>
      </c>
      <c r="E47" s="9">
        <f>SUM(0)</f>
        <v>0</v>
      </c>
      <c r="F47" s="9">
        <v>22.6</v>
      </c>
      <c r="G47" s="9">
        <v>0</v>
      </c>
      <c r="H47" s="9">
        <f t="shared" si="2"/>
        <v>1022.6</v>
      </c>
      <c r="I47"/>
    </row>
    <row r="48" spans="1:9" ht="12.75">
      <c r="A48" s="5">
        <f t="shared" si="1"/>
        <v>46</v>
      </c>
      <c r="B48" s="11" t="s">
        <v>11</v>
      </c>
      <c r="C48" s="11" t="s">
        <v>7</v>
      </c>
      <c r="D48" s="5">
        <v>1000</v>
      </c>
      <c r="E48" s="9">
        <f>SUM(21.1)</f>
        <v>21.1</v>
      </c>
      <c r="F48" s="9">
        <v>0</v>
      </c>
      <c r="G48" s="9">
        <v>0</v>
      </c>
      <c r="H48" s="9">
        <f t="shared" si="2"/>
        <v>1021.1</v>
      </c>
      <c r="I48"/>
    </row>
    <row r="49" spans="1:9" ht="12.75">
      <c r="A49" s="5">
        <f t="shared" si="1"/>
        <v>47</v>
      </c>
      <c r="B49" s="9" t="s">
        <v>191</v>
      </c>
      <c r="C49" s="9" t="s">
        <v>192</v>
      </c>
      <c r="D49" s="5">
        <v>1000</v>
      </c>
      <c r="E49" s="9">
        <f>SUM(21.1)</f>
        <v>21.1</v>
      </c>
      <c r="F49" s="9">
        <v>0</v>
      </c>
      <c r="G49" s="9">
        <v>0</v>
      </c>
      <c r="H49" s="9">
        <f t="shared" si="2"/>
        <v>1021.1</v>
      </c>
      <c r="I49"/>
    </row>
    <row r="50" spans="1:9" ht="12.75">
      <c r="A50" s="5">
        <f t="shared" si="1"/>
        <v>48</v>
      </c>
      <c r="B50" s="9" t="s">
        <v>193</v>
      </c>
      <c r="C50" s="9" t="s">
        <v>33</v>
      </c>
      <c r="D50" s="5">
        <v>1000</v>
      </c>
      <c r="E50" s="9">
        <f>SUM(21.1)</f>
        <v>21.1</v>
      </c>
      <c r="F50" s="9">
        <v>0</v>
      </c>
      <c r="G50" s="9">
        <v>0</v>
      </c>
      <c r="H50" s="9">
        <f t="shared" si="2"/>
        <v>1021.1</v>
      </c>
      <c r="I50"/>
    </row>
    <row r="51" spans="1:9" ht="12.75">
      <c r="A51" s="5">
        <f t="shared" si="1"/>
        <v>49</v>
      </c>
      <c r="B51" s="11" t="s">
        <v>194</v>
      </c>
      <c r="C51" s="11" t="s">
        <v>170</v>
      </c>
      <c r="D51" s="5">
        <v>1000</v>
      </c>
      <c r="E51" s="9">
        <f>SUM(21.1)</f>
        <v>21.1</v>
      </c>
      <c r="F51" s="9">
        <v>-5.4</v>
      </c>
      <c r="G51" s="9">
        <v>0</v>
      </c>
      <c r="H51" s="9">
        <f t="shared" si="2"/>
        <v>1015.7</v>
      </c>
      <c r="I51"/>
    </row>
    <row r="52" spans="1:9" ht="12.75">
      <c r="A52" s="5">
        <f t="shared" si="1"/>
        <v>50</v>
      </c>
      <c r="B52" s="11" t="s">
        <v>195</v>
      </c>
      <c r="C52" s="11" t="s">
        <v>16</v>
      </c>
      <c r="D52" s="5">
        <v>1000</v>
      </c>
      <c r="E52" s="9">
        <f>SUM(-18.9)</f>
        <v>-18.9</v>
      </c>
      <c r="F52" s="9">
        <v>34.6</v>
      </c>
      <c r="G52" s="9">
        <v>0</v>
      </c>
      <c r="H52" s="9">
        <f t="shared" si="2"/>
        <v>1015.7</v>
      </c>
      <c r="I52"/>
    </row>
    <row r="53" spans="1:9" ht="12.75">
      <c r="A53" s="5">
        <f t="shared" si="1"/>
        <v>51</v>
      </c>
      <c r="B53" s="9" t="s">
        <v>196</v>
      </c>
      <c r="C53" s="9" t="s">
        <v>7</v>
      </c>
      <c r="D53" s="5">
        <v>1000</v>
      </c>
      <c r="E53" s="9">
        <v>0</v>
      </c>
      <c r="F53" s="9">
        <v>0</v>
      </c>
      <c r="G53" s="9">
        <v>15.4</v>
      </c>
      <c r="H53" s="9">
        <f t="shared" si="2"/>
        <v>1015.4</v>
      </c>
      <c r="I53"/>
    </row>
    <row r="54" spans="1:9" ht="12.75">
      <c r="A54" s="5">
        <f t="shared" si="1"/>
        <v>52</v>
      </c>
      <c r="B54" s="11" t="s">
        <v>197</v>
      </c>
      <c r="C54" s="11" t="s">
        <v>198</v>
      </c>
      <c r="D54" s="5">
        <v>1000</v>
      </c>
      <c r="E54" s="9">
        <f>SUM(53.1)</f>
        <v>53.1</v>
      </c>
      <c r="F54" s="9">
        <v>-13.4</v>
      </c>
      <c r="G54" s="9">
        <v>-24.6</v>
      </c>
      <c r="H54" s="9">
        <f t="shared" si="2"/>
        <v>1015.0999999999998</v>
      </c>
      <c r="I54"/>
    </row>
    <row r="55" spans="1:9" ht="12.75">
      <c r="A55" s="5">
        <f t="shared" si="1"/>
        <v>53</v>
      </c>
      <c r="B55" s="9" t="s">
        <v>199</v>
      </c>
      <c r="C55" s="9" t="s">
        <v>7</v>
      </c>
      <c r="D55" s="5">
        <v>1000</v>
      </c>
      <c r="E55" s="9">
        <v>0</v>
      </c>
      <c r="F55" s="9">
        <v>14.6</v>
      </c>
      <c r="G55" s="9">
        <v>0</v>
      </c>
      <c r="H55" s="9">
        <f t="shared" si="2"/>
        <v>1014.6</v>
      </c>
      <c r="I55"/>
    </row>
    <row r="56" spans="1:9" ht="12.75">
      <c r="A56" s="5">
        <f t="shared" si="1"/>
        <v>54</v>
      </c>
      <c r="B56" s="11" t="s">
        <v>75</v>
      </c>
      <c r="C56" s="11" t="s">
        <v>7</v>
      </c>
      <c r="D56" s="5">
        <v>1000</v>
      </c>
      <c r="E56" s="9">
        <f>SUM(13.1)</f>
        <v>13.1</v>
      </c>
      <c r="F56" s="9">
        <v>0</v>
      </c>
      <c r="G56" s="9">
        <v>0</v>
      </c>
      <c r="H56" s="9">
        <f t="shared" si="2"/>
        <v>1013.1</v>
      </c>
      <c r="I56"/>
    </row>
    <row r="57" spans="1:9" ht="12.75">
      <c r="A57" s="5">
        <f t="shared" si="1"/>
        <v>55</v>
      </c>
      <c r="B57" s="9" t="s">
        <v>200</v>
      </c>
      <c r="C57" s="9" t="s">
        <v>26</v>
      </c>
      <c r="D57" s="5">
        <v>1000</v>
      </c>
      <c r="E57" s="9">
        <f>SUM(13.1)</f>
        <v>13.1</v>
      </c>
      <c r="F57" s="9">
        <v>-1.4</v>
      </c>
      <c r="G57" s="9">
        <v>0</v>
      </c>
      <c r="H57" s="9">
        <f t="shared" si="2"/>
        <v>1011.7</v>
      </c>
      <c r="I57"/>
    </row>
    <row r="58" spans="1:9" ht="12.75">
      <c r="A58" s="5">
        <f t="shared" si="1"/>
        <v>56</v>
      </c>
      <c r="B58" s="9" t="s">
        <v>201</v>
      </c>
      <c r="C58" s="9" t="s">
        <v>16</v>
      </c>
      <c r="D58" s="5">
        <v>1000</v>
      </c>
      <c r="E58" s="9">
        <f>SUM(-10.9)</f>
        <v>-10.9</v>
      </c>
      <c r="F58" s="9">
        <v>18.6</v>
      </c>
      <c r="G58" s="9">
        <v>0</v>
      </c>
      <c r="H58" s="9">
        <f t="shared" si="2"/>
        <v>1007.7</v>
      </c>
      <c r="I58"/>
    </row>
    <row r="59" spans="1:9" ht="12.75">
      <c r="A59" s="5">
        <f t="shared" si="1"/>
        <v>57</v>
      </c>
      <c r="B59" s="9" t="s">
        <v>202</v>
      </c>
      <c r="C59" s="9" t="s">
        <v>16</v>
      </c>
      <c r="D59" s="5">
        <v>1000</v>
      </c>
      <c r="E59" s="9">
        <v>0</v>
      </c>
      <c r="F59" s="9">
        <v>0</v>
      </c>
      <c r="G59" s="9">
        <v>7.4</v>
      </c>
      <c r="H59" s="9">
        <f t="shared" si="2"/>
        <v>1007.4</v>
      </c>
      <c r="I59"/>
    </row>
    <row r="60" spans="1:9" ht="12.75">
      <c r="A60" s="5">
        <f t="shared" si="1"/>
        <v>58</v>
      </c>
      <c r="B60" s="11" t="s">
        <v>203</v>
      </c>
      <c r="C60" s="11" t="s">
        <v>33</v>
      </c>
      <c r="D60" s="5">
        <v>1000</v>
      </c>
      <c r="E60" s="9">
        <f>SUM(-18.9)</f>
        <v>-18.9</v>
      </c>
      <c r="F60" s="9">
        <v>34.6</v>
      </c>
      <c r="G60" s="9">
        <v>-8.6</v>
      </c>
      <c r="H60" s="9">
        <f t="shared" si="2"/>
        <v>1007.1</v>
      </c>
      <c r="I60"/>
    </row>
    <row r="61" spans="1:9" ht="12.75">
      <c r="A61" s="5">
        <f t="shared" si="1"/>
        <v>59</v>
      </c>
      <c r="B61" s="9" t="s">
        <v>204</v>
      </c>
      <c r="C61" s="9" t="s">
        <v>36</v>
      </c>
      <c r="D61" s="5">
        <v>1000</v>
      </c>
      <c r="E61" s="9">
        <f>SUM(-2.9)</f>
        <v>-2.9</v>
      </c>
      <c r="F61" s="9">
        <v>-5.4</v>
      </c>
      <c r="G61" s="9">
        <v>15.4</v>
      </c>
      <c r="H61" s="9">
        <f t="shared" si="2"/>
        <v>1007.1</v>
      </c>
      <c r="I61"/>
    </row>
    <row r="62" spans="1:9" ht="12.75">
      <c r="A62" s="5">
        <f t="shared" si="1"/>
        <v>60</v>
      </c>
      <c r="B62" s="9" t="s">
        <v>205</v>
      </c>
      <c r="C62" s="9" t="s">
        <v>94</v>
      </c>
      <c r="D62" s="5">
        <v>1000</v>
      </c>
      <c r="E62" s="9">
        <v>0</v>
      </c>
      <c r="F62" s="9">
        <v>6.6</v>
      </c>
      <c r="G62" s="9">
        <v>0</v>
      </c>
      <c r="H62" s="9">
        <f t="shared" si="2"/>
        <v>1006.6</v>
      </c>
      <c r="I62"/>
    </row>
    <row r="63" spans="1:9" ht="12.75">
      <c r="A63" s="5">
        <f t="shared" si="1"/>
        <v>61</v>
      </c>
      <c r="B63" s="9" t="s">
        <v>206</v>
      </c>
      <c r="C63" s="9" t="s">
        <v>14</v>
      </c>
      <c r="D63" s="5">
        <v>1000</v>
      </c>
      <c r="E63" s="9">
        <f>SUM(-26.9)</f>
        <v>-26.9</v>
      </c>
      <c r="F63" s="9">
        <v>0</v>
      </c>
      <c r="G63" s="9">
        <v>31.4</v>
      </c>
      <c r="H63" s="9">
        <f t="shared" si="2"/>
        <v>1004.5</v>
      </c>
      <c r="I63"/>
    </row>
    <row r="64" spans="1:9" ht="12.75">
      <c r="A64" s="5">
        <f t="shared" si="1"/>
        <v>62</v>
      </c>
      <c r="B64" s="11" t="s">
        <v>207</v>
      </c>
      <c r="C64" s="11" t="s">
        <v>208</v>
      </c>
      <c r="D64" s="5">
        <v>1000</v>
      </c>
      <c r="E64" s="9">
        <f>SUM(0)</f>
        <v>0</v>
      </c>
      <c r="F64" s="9">
        <v>2.6</v>
      </c>
      <c r="G64" s="9">
        <v>0</v>
      </c>
      <c r="H64" s="9">
        <f t="shared" si="2"/>
        <v>1002.6</v>
      </c>
      <c r="I64"/>
    </row>
    <row r="65" spans="1:9" ht="12.75">
      <c r="A65" s="5">
        <f t="shared" si="1"/>
        <v>63</v>
      </c>
      <c r="B65" s="11" t="s">
        <v>209</v>
      </c>
      <c r="C65" s="11" t="s">
        <v>94</v>
      </c>
      <c r="D65" s="5">
        <v>1000</v>
      </c>
      <c r="E65" s="9">
        <f>SUM(0)</f>
        <v>0</v>
      </c>
      <c r="F65" s="9">
        <v>2.6</v>
      </c>
      <c r="G65" s="9">
        <v>0</v>
      </c>
      <c r="H65" s="9">
        <f t="shared" si="2"/>
        <v>1002.6</v>
      </c>
      <c r="I65"/>
    </row>
    <row r="66" spans="1:9" ht="12.75">
      <c r="A66" s="5">
        <f aca="true" t="shared" si="3" ref="A66:A92">ROW()-2</f>
        <v>64</v>
      </c>
      <c r="B66" s="9" t="s">
        <v>210</v>
      </c>
      <c r="C66" s="9" t="s">
        <v>26</v>
      </c>
      <c r="D66" s="9">
        <v>1000</v>
      </c>
      <c r="E66" s="9">
        <f>SUM(21.1)</f>
        <v>21.1</v>
      </c>
      <c r="F66" s="9">
        <v>-21.4</v>
      </c>
      <c r="G66" s="9">
        <v>0</v>
      </c>
      <c r="H66" s="9">
        <f t="shared" si="2"/>
        <v>999.7</v>
      </c>
      <c r="I66"/>
    </row>
    <row r="67" spans="1:9" ht="12.75">
      <c r="A67" s="5">
        <f t="shared" si="3"/>
        <v>65</v>
      </c>
      <c r="B67" s="9" t="s">
        <v>211</v>
      </c>
      <c r="C67" s="9" t="s">
        <v>9</v>
      </c>
      <c r="D67" s="5">
        <v>1000</v>
      </c>
      <c r="E67" s="9">
        <v>0</v>
      </c>
      <c r="F67" s="9">
        <v>0</v>
      </c>
      <c r="G67" s="9">
        <v>-0.6</v>
      </c>
      <c r="H67" s="9">
        <f aca="true" t="shared" si="4" ref="H67:H98">SUM(D67:G67)</f>
        <v>999.4</v>
      </c>
      <c r="I67"/>
    </row>
    <row r="68" spans="1:9" ht="12.75">
      <c r="A68" s="5">
        <f t="shared" si="3"/>
        <v>66</v>
      </c>
      <c r="B68" s="11" t="s">
        <v>212</v>
      </c>
      <c r="C68" s="11" t="s">
        <v>170</v>
      </c>
      <c r="D68" s="5">
        <v>1000</v>
      </c>
      <c r="E68" s="9">
        <f>SUM(21.1)</f>
        <v>21.1</v>
      </c>
      <c r="F68" s="9">
        <v>-5.4</v>
      </c>
      <c r="G68" s="9">
        <v>-16.6</v>
      </c>
      <c r="H68" s="9">
        <f t="shared" si="4"/>
        <v>999.1</v>
      </c>
      <c r="I68"/>
    </row>
    <row r="69" spans="1:9" ht="12.75">
      <c r="A69" s="5">
        <f t="shared" si="3"/>
        <v>67</v>
      </c>
      <c r="B69" s="9" t="s">
        <v>213</v>
      </c>
      <c r="C69" s="9" t="s">
        <v>110</v>
      </c>
      <c r="D69" s="5">
        <v>1000</v>
      </c>
      <c r="E69" s="9">
        <v>0</v>
      </c>
      <c r="F69" s="9">
        <v>-1.4</v>
      </c>
      <c r="G69" s="9">
        <v>0</v>
      </c>
      <c r="H69" s="9">
        <f t="shared" si="4"/>
        <v>998.6</v>
      </c>
      <c r="I69"/>
    </row>
    <row r="70" spans="1:9" ht="12.75">
      <c r="A70" s="5">
        <f t="shared" si="3"/>
        <v>68</v>
      </c>
      <c r="B70" s="9" t="s">
        <v>214</v>
      </c>
      <c r="C70" s="9" t="s">
        <v>215</v>
      </c>
      <c r="D70" s="5">
        <v>1000</v>
      </c>
      <c r="E70" s="9">
        <v>0</v>
      </c>
      <c r="F70" s="9">
        <v>-1.4</v>
      </c>
      <c r="G70" s="9">
        <v>0</v>
      </c>
      <c r="H70" s="9">
        <f t="shared" si="4"/>
        <v>998.6</v>
      </c>
      <c r="I70"/>
    </row>
    <row r="71" spans="1:9" ht="12.75">
      <c r="A71" s="5">
        <f t="shared" si="3"/>
        <v>69</v>
      </c>
      <c r="B71" s="11" t="s">
        <v>216</v>
      </c>
      <c r="C71" s="11" t="s">
        <v>215</v>
      </c>
      <c r="D71" s="5">
        <v>1000</v>
      </c>
      <c r="E71" s="9">
        <f>SUM(0)</f>
        <v>0</v>
      </c>
      <c r="F71" s="9">
        <v>-1.4</v>
      </c>
      <c r="G71" s="9">
        <v>0</v>
      </c>
      <c r="H71" s="9">
        <f t="shared" si="4"/>
        <v>998.6</v>
      </c>
      <c r="I71"/>
    </row>
    <row r="72" spans="1:9" ht="12.75">
      <c r="A72" s="5">
        <f t="shared" si="3"/>
        <v>70</v>
      </c>
      <c r="B72" s="11" t="s">
        <v>10</v>
      </c>
      <c r="C72" s="11" t="s">
        <v>7</v>
      </c>
      <c r="D72" s="5">
        <v>1000</v>
      </c>
      <c r="E72" s="9">
        <f>SUM(-2.9)</f>
        <v>-2.9</v>
      </c>
      <c r="F72" s="9">
        <v>0</v>
      </c>
      <c r="G72" s="9">
        <v>0</v>
      </c>
      <c r="H72" s="9">
        <f t="shared" si="4"/>
        <v>997.1</v>
      </c>
      <c r="I72"/>
    </row>
    <row r="73" spans="1:9" ht="12.75">
      <c r="A73" s="5">
        <f t="shared" si="3"/>
        <v>71</v>
      </c>
      <c r="B73" s="11" t="s">
        <v>217</v>
      </c>
      <c r="C73" s="11" t="s">
        <v>7</v>
      </c>
      <c r="D73" s="5">
        <v>1000</v>
      </c>
      <c r="E73" s="9">
        <f>SUM(-42.9)</f>
        <v>-42.9</v>
      </c>
      <c r="F73" s="9">
        <v>-1.4</v>
      </c>
      <c r="G73" s="9">
        <v>39.4</v>
      </c>
      <c r="H73" s="9">
        <f t="shared" si="4"/>
        <v>995.1</v>
      </c>
      <c r="I73"/>
    </row>
    <row r="74" spans="1:9" ht="12.75">
      <c r="A74" s="5">
        <f t="shared" si="3"/>
        <v>72</v>
      </c>
      <c r="B74" s="11" t="s">
        <v>218</v>
      </c>
      <c r="C74" s="11" t="s">
        <v>170</v>
      </c>
      <c r="D74" s="5">
        <v>1000</v>
      </c>
      <c r="E74" s="9">
        <f>SUM(-10.9)</f>
        <v>-10.9</v>
      </c>
      <c r="F74" s="9">
        <v>14.6</v>
      </c>
      <c r="G74" s="9">
        <v>-8.6</v>
      </c>
      <c r="H74" s="9">
        <f t="shared" si="4"/>
        <v>995.1</v>
      </c>
      <c r="I74"/>
    </row>
    <row r="75" spans="1:9" ht="12.75">
      <c r="A75" s="5">
        <f t="shared" si="3"/>
        <v>73</v>
      </c>
      <c r="B75" s="11" t="s">
        <v>219</v>
      </c>
      <c r="C75" s="11" t="s">
        <v>94</v>
      </c>
      <c r="D75" s="5">
        <v>1000</v>
      </c>
      <c r="E75" s="9">
        <f>SUM(0)</f>
        <v>0</v>
      </c>
      <c r="F75" s="9">
        <v>-5.4</v>
      </c>
      <c r="G75" s="9">
        <v>0</v>
      </c>
      <c r="H75" s="9">
        <f t="shared" si="4"/>
        <v>994.6</v>
      </c>
      <c r="I75"/>
    </row>
    <row r="76" spans="1:9" ht="12.75">
      <c r="A76" s="5">
        <f t="shared" si="3"/>
        <v>74</v>
      </c>
      <c r="B76" s="11" t="s">
        <v>220</v>
      </c>
      <c r="C76" s="11" t="s">
        <v>92</v>
      </c>
      <c r="D76" s="5">
        <v>1000</v>
      </c>
      <c r="E76" s="9">
        <f>SUM(0)</f>
        <v>0</v>
      </c>
      <c r="F76" s="9">
        <v>2.6</v>
      </c>
      <c r="G76" s="9">
        <v>-8.6</v>
      </c>
      <c r="H76" s="9">
        <f t="shared" si="4"/>
        <v>994</v>
      </c>
      <c r="I76"/>
    </row>
    <row r="77" spans="1:9" ht="12.75">
      <c r="A77" s="5">
        <f t="shared" si="3"/>
        <v>75</v>
      </c>
      <c r="B77" s="9" t="s">
        <v>221</v>
      </c>
      <c r="C77" s="9" t="s">
        <v>7</v>
      </c>
      <c r="D77" s="5">
        <v>1000</v>
      </c>
      <c r="E77" s="9">
        <v>0</v>
      </c>
      <c r="F77" s="9">
        <v>0</v>
      </c>
      <c r="G77" s="9">
        <v>-8.6</v>
      </c>
      <c r="H77" s="9">
        <f t="shared" si="4"/>
        <v>991.4</v>
      </c>
      <c r="I77"/>
    </row>
    <row r="78" spans="1:9" ht="12.75">
      <c r="A78" s="5">
        <f t="shared" si="3"/>
        <v>76</v>
      </c>
      <c r="B78" s="11" t="s">
        <v>222</v>
      </c>
      <c r="C78" s="11" t="s">
        <v>7</v>
      </c>
      <c r="D78" s="5">
        <v>1000</v>
      </c>
      <c r="E78" s="9">
        <f>SUM(0)</f>
        <v>0</v>
      </c>
      <c r="F78" s="9">
        <v>0</v>
      </c>
      <c r="G78" s="9">
        <v>-8.6</v>
      </c>
      <c r="H78" s="9">
        <f t="shared" si="4"/>
        <v>991.4</v>
      </c>
      <c r="I78"/>
    </row>
    <row r="79" spans="1:9" ht="12.75">
      <c r="A79" s="5">
        <f t="shared" si="3"/>
        <v>77</v>
      </c>
      <c r="B79" s="9" t="s">
        <v>223</v>
      </c>
      <c r="C79" s="9" t="s">
        <v>224</v>
      </c>
      <c r="D79" s="5">
        <v>1000</v>
      </c>
      <c r="E79" s="9">
        <v>0</v>
      </c>
      <c r="F79" s="9">
        <v>-9.4</v>
      </c>
      <c r="G79" s="9">
        <v>0</v>
      </c>
      <c r="H79" s="9">
        <f t="shared" si="4"/>
        <v>990.6</v>
      </c>
      <c r="I79"/>
    </row>
    <row r="80" spans="1:9" ht="12.75">
      <c r="A80" s="5">
        <f t="shared" si="3"/>
        <v>78</v>
      </c>
      <c r="B80" s="11" t="s">
        <v>225</v>
      </c>
      <c r="C80" s="11" t="s">
        <v>7</v>
      </c>
      <c r="D80" s="5">
        <v>1000</v>
      </c>
      <c r="E80" s="9">
        <f>SUM(0)</f>
        <v>0</v>
      </c>
      <c r="F80" s="9">
        <v>-9.4</v>
      </c>
      <c r="G80" s="9">
        <v>0</v>
      </c>
      <c r="H80" s="9">
        <f t="shared" si="4"/>
        <v>990.6</v>
      </c>
      <c r="I80"/>
    </row>
    <row r="81" spans="1:9" ht="12.75">
      <c r="A81" s="5">
        <f t="shared" si="3"/>
        <v>79</v>
      </c>
      <c r="B81" s="9" t="s">
        <v>226</v>
      </c>
      <c r="C81" s="9" t="s">
        <v>36</v>
      </c>
      <c r="D81" s="5">
        <v>1000</v>
      </c>
      <c r="E81" s="9">
        <f>SUM(-10.9)</f>
        <v>-10.9</v>
      </c>
      <c r="F81" s="9">
        <v>0</v>
      </c>
      <c r="G81" s="9">
        <v>0</v>
      </c>
      <c r="H81" s="9">
        <f t="shared" si="4"/>
        <v>989.1</v>
      </c>
      <c r="I81"/>
    </row>
    <row r="82" spans="1:9" ht="12.75">
      <c r="A82" s="5">
        <f t="shared" si="3"/>
        <v>80</v>
      </c>
      <c r="B82" s="9" t="s">
        <v>227</v>
      </c>
      <c r="C82" s="9" t="s">
        <v>192</v>
      </c>
      <c r="D82" s="5">
        <v>1000</v>
      </c>
      <c r="E82" s="9">
        <f>SUM(-10.9)</f>
        <v>-10.9</v>
      </c>
      <c r="F82" s="9">
        <v>0</v>
      </c>
      <c r="G82" s="9">
        <v>0</v>
      </c>
      <c r="H82" s="9">
        <f t="shared" si="4"/>
        <v>989.1</v>
      </c>
      <c r="I82"/>
    </row>
    <row r="83" spans="1:9" ht="12.75">
      <c r="A83" s="5">
        <f t="shared" si="3"/>
        <v>81</v>
      </c>
      <c r="B83" s="11" t="s">
        <v>228</v>
      </c>
      <c r="C83" s="11" t="s">
        <v>215</v>
      </c>
      <c r="D83" s="5">
        <v>1000</v>
      </c>
      <c r="E83" s="9">
        <f>SUM(0)</f>
        <v>0</v>
      </c>
      <c r="F83" s="9">
        <v>-13.4</v>
      </c>
      <c r="G83" s="9">
        <v>0</v>
      </c>
      <c r="H83" s="9">
        <f t="shared" si="4"/>
        <v>986.6</v>
      </c>
      <c r="I83"/>
    </row>
    <row r="84" spans="1:9" ht="12.75">
      <c r="A84" s="5">
        <f t="shared" si="3"/>
        <v>82</v>
      </c>
      <c r="B84" s="11" t="s">
        <v>229</v>
      </c>
      <c r="C84" s="11" t="s">
        <v>170</v>
      </c>
      <c r="D84" s="5">
        <v>1000</v>
      </c>
      <c r="E84" s="9">
        <f>SUM(0)</f>
        <v>0</v>
      </c>
      <c r="F84" s="9">
        <v>-13.4</v>
      </c>
      <c r="G84" s="9">
        <v>0</v>
      </c>
      <c r="H84" s="9">
        <f t="shared" si="4"/>
        <v>986.6</v>
      </c>
      <c r="I84"/>
    </row>
    <row r="85" spans="1:9" ht="12.75">
      <c r="A85" s="5">
        <f t="shared" si="3"/>
        <v>83</v>
      </c>
      <c r="B85" s="9" t="s">
        <v>230</v>
      </c>
      <c r="C85" s="9" t="s">
        <v>7</v>
      </c>
      <c r="D85" s="5">
        <v>1000</v>
      </c>
      <c r="E85" s="9">
        <v>0</v>
      </c>
      <c r="F85" s="9">
        <v>-13.4</v>
      </c>
      <c r="G85" s="9">
        <v>0</v>
      </c>
      <c r="H85" s="9">
        <f t="shared" si="4"/>
        <v>986.6</v>
      </c>
      <c r="I85"/>
    </row>
    <row r="86" spans="1:9" ht="12.75">
      <c r="A86" s="5">
        <f t="shared" si="3"/>
        <v>84</v>
      </c>
      <c r="B86" s="9" t="s">
        <v>231</v>
      </c>
      <c r="C86" s="9" t="s">
        <v>173</v>
      </c>
      <c r="D86" s="5">
        <v>1000</v>
      </c>
      <c r="E86" s="9">
        <v>0</v>
      </c>
      <c r="F86" s="9">
        <v>-13.4</v>
      </c>
      <c r="G86" s="9">
        <v>0</v>
      </c>
      <c r="H86" s="9">
        <f t="shared" si="4"/>
        <v>986.6</v>
      </c>
      <c r="I86"/>
    </row>
    <row r="87" spans="1:9" ht="12.75">
      <c r="A87" s="5">
        <f t="shared" si="3"/>
        <v>85</v>
      </c>
      <c r="B87" s="9" t="s">
        <v>232</v>
      </c>
      <c r="C87" s="9" t="s">
        <v>20</v>
      </c>
      <c r="D87" s="5">
        <v>1000</v>
      </c>
      <c r="E87" s="9">
        <v>0</v>
      </c>
      <c r="F87" s="9">
        <v>-13.4</v>
      </c>
      <c r="G87" s="9">
        <v>0</v>
      </c>
      <c r="H87" s="9">
        <f t="shared" si="4"/>
        <v>986.6</v>
      </c>
      <c r="I87"/>
    </row>
    <row r="88" spans="1:9" ht="12.75">
      <c r="A88" s="5">
        <f t="shared" si="3"/>
        <v>86</v>
      </c>
      <c r="B88" s="11" t="s">
        <v>233</v>
      </c>
      <c r="C88" s="11" t="s">
        <v>118</v>
      </c>
      <c r="D88" s="5">
        <v>1000</v>
      </c>
      <c r="E88" s="9">
        <f>SUM(0)</f>
        <v>0</v>
      </c>
      <c r="F88" s="9">
        <v>-21.4</v>
      </c>
      <c r="G88" s="9">
        <v>7.4</v>
      </c>
      <c r="H88" s="9">
        <f t="shared" si="4"/>
        <v>986</v>
      </c>
      <c r="I88"/>
    </row>
    <row r="89" spans="1:9" ht="12.75">
      <c r="A89" s="5">
        <f t="shared" si="3"/>
        <v>87</v>
      </c>
      <c r="B89" s="11" t="s">
        <v>234</v>
      </c>
      <c r="C89" s="11" t="s">
        <v>7</v>
      </c>
      <c r="D89" s="5">
        <v>1000</v>
      </c>
      <c r="E89" s="9">
        <f>SUM(0)</f>
        <v>0</v>
      </c>
      <c r="F89" s="9">
        <v>0</v>
      </c>
      <c r="G89" s="9">
        <v>-16.6</v>
      </c>
      <c r="H89" s="9">
        <f t="shared" si="4"/>
        <v>983.4</v>
      </c>
      <c r="I89"/>
    </row>
    <row r="90" spans="1:9" ht="12.75">
      <c r="A90" s="5">
        <f t="shared" si="3"/>
        <v>88</v>
      </c>
      <c r="B90" s="9" t="s">
        <v>235</v>
      </c>
      <c r="C90" s="9" t="s">
        <v>14</v>
      </c>
      <c r="D90" s="5">
        <v>1000</v>
      </c>
      <c r="E90" s="9">
        <f>SUM(-26.9)</f>
        <v>-26.9</v>
      </c>
      <c r="F90" s="9">
        <v>-21.4</v>
      </c>
      <c r="G90" s="9">
        <v>31.4</v>
      </c>
      <c r="H90" s="9">
        <f t="shared" si="4"/>
        <v>983.1</v>
      </c>
      <c r="I90"/>
    </row>
    <row r="91" spans="1:9" ht="12.75">
      <c r="A91" s="5">
        <f t="shared" si="3"/>
        <v>89</v>
      </c>
      <c r="B91" s="9" t="s">
        <v>236</v>
      </c>
      <c r="C91" s="9" t="s">
        <v>208</v>
      </c>
      <c r="D91" s="5">
        <v>1000</v>
      </c>
      <c r="E91" s="9">
        <v>0</v>
      </c>
      <c r="F91" s="9">
        <v>-17.4</v>
      </c>
      <c r="G91" s="9">
        <v>0</v>
      </c>
      <c r="H91" s="9">
        <f t="shared" si="4"/>
        <v>982.6</v>
      </c>
      <c r="I91"/>
    </row>
    <row r="92" spans="1:9" ht="12.75">
      <c r="A92" s="5">
        <f t="shared" si="3"/>
        <v>90</v>
      </c>
      <c r="B92" s="9" t="s">
        <v>237</v>
      </c>
      <c r="C92" s="9" t="s">
        <v>208</v>
      </c>
      <c r="D92" s="5">
        <v>1000</v>
      </c>
      <c r="E92" s="9">
        <v>0</v>
      </c>
      <c r="F92" s="9">
        <v>-17.4</v>
      </c>
      <c r="G92" s="9">
        <v>0</v>
      </c>
      <c r="H92" s="9">
        <f t="shared" si="4"/>
        <v>982.6</v>
      </c>
      <c r="I92"/>
    </row>
    <row r="93" spans="1:9" ht="12.75">
      <c r="A93" s="5">
        <f aca="true" t="shared" si="5" ref="A93:A172">ROW()-2</f>
        <v>91</v>
      </c>
      <c r="B93" s="9" t="s">
        <v>238</v>
      </c>
      <c r="C93" s="9" t="s">
        <v>26</v>
      </c>
      <c r="D93" s="5">
        <v>1000</v>
      </c>
      <c r="E93" s="9">
        <f>SUM(-18.9)</f>
        <v>-18.9</v>
      </c>
      <c r="F93" s="9">
        <v>0</v>
      </c>
      <c r="G93" s="9">
        <v>0</v>
      </c>
      <c r="H93" s="9">
        <f t="shared" si="4"/>
        <v>981.1</v>
      </c>
      <c r="I93"/>
    </row>
    <row r="94" spans="1:9" ht="12.75">
      <c r="A94" s="5">
        <f t="shared" si="5"/>
        <v>92</v>
      </c>
      <c r="B94" s="9" t="s">
        <v>22</v>
      </c>
      <c r="C94" s="9" t="s">
        <v>7</v>
      </c>
      <c r="D94" s="5">
        <v>1000</v>
      </c>
      <c r="E94" s="9">
        <f>SUM(-18.9)</f>
        <v>-18.9</v>
      </c>
      <c r="F94" s="9">
        <v>0</v>
      </c>
      <c r="G94" s="9">
        <v>0</v>
      </c>
      <c r="H94" s="9">
        <f t="shared" si="4"/>
        <v>981.1</v>
      </c>
      <c r="I94"/>
    </row>
    <row r="95" spans="1:9" ht="12.75">
      <c r="A95" s="5">
        <f t="shared" si="5"/>
        <v>93</v>
      </c>
      <c r="B95" s="9" t="s">
        <v>239</v>
      </c>
      <c r="C95" s="9" t="s">
        <v>14</v>
      </c>
      <c r="D95" s="5">
        <v>1000</v>
      </c>
      <c r="E95" s="9">
        <f>SUM(-18.9)</f>
        <v>-18.9</v>
      </c>
      <c r="F95" s="9">
        <v>0</v>
      </c>
      <c r="G95" s="9">
        <v>0</v>
      </c>
      <c r="H95" s="9">
        <f t="shared" si="4"/>
        <v>981.1</v>
      </c>
      <c r="I95"/>
    </row>
    <row r="96" spans="1:9" ht="12.75">
      <c r="A96" s="5">
        <f t="shared" si="5"/>
        <v>94</v>
      </c>
      <c r="B96" s="9" t="s">
        <v>240</v>
      </c>
      <c r="C96" s="9" t="s">
        <v>92</v>
      </c>
      <c r="D96" s="5">
        <v>1000</v>
      </c>
      <c r="E96" s="9">
        <v>0</v>
      </c>
      <c r="F96" s="9">
        <v>-21.4</v>
      </c>
      <c r="G96" s="9">
        <v>0</v>
      </c>
      <c r="H96" s="9">
        <f t="shared" si="4"/>
        <v>978.6</v>
      </c>
      <c r="I96"/>
    </row>
    <row r="97" spans="1:9" ht="12.75">
      <c r="A97" s="5">
        <f t="shared" si="5"/>
        <v>95</v>
      </c>
      <c r="B97" s="11" t="s">
        <v>241</v>
      </c>
      <c r="C97" s="11" t="s">
        <v>94</v>
      </c>
      <c r="D97" s="5">
        <v>1000</v>
      </c>
      <c r="E97" s="9">
        <f>SUM(0)</f>
        <v>0</v>
      </c>
      <c r="F97" s="9">
        <v>-21.4</v>
      </c>
      <c r="G97" s="9">
        <v>0</v>
      </c>
      <c r="H97" s="9">
        <f t="shared" si="4"/>
        <v>978.6</v>
      </c>
      <c r="I97"/>
    </row>
    <row r="98" spans="1:9" ht="12.75">
      <c r="A98" s="5">
        <f t="shared" si="5"/>
        <v>96</v>
      </c>
      <c r="B98" s="9" t="s">
        <v>242</v>
      </c>
      <c r="C98" s="9" t="s">
        <v>243</v>
      </c>
      <c r="D98" s="5">
        <v>1000</v>
      </c>
      <c r="E98" s="9">
        <v>0</v>
      </c>
      <c r="F98" s="9">
        <v>-21.4</v>
      </c>
      <c r="G98" s="9">
        <v>0</v>
      </c>
      <c r="H98" s="9">
        <f t="shared" si="4"/>
        <v>978.6</v>
      </c>
      <c r="I98"/>
    </row>
    <row r="99" spans="1:9" ht="12.75">
      <c r="A99" s="5">
        <f t="shared" si="5"/>
        <v>97</v>
      </c>
      <c r="B99" s="11" t="s">
        <v>244</v>
      </c>
      <c r="C99" s="11" t="s">
        <v>7</v>
      </c>
      <c r="D99" s="5">
        <v>1000</v>
      </c>
      <c r="E99" s="9">
        <f>SUM(-26.9)</f>
        <v>-26.9</v>
      </c>
      <c r="F99" s="9">
        <v>2.6</v>
      </c>
      <c r="G99" s="9">
        <v>0</v>
      </c>
      <c r="H99" s="9">
        <f aca="true" t="shared" si="6" ref="H99:H130">SUM(D99:G99)</f>
        <v>975.7</v>
      </c>
      <c r="I99"/>
    </row>
    <row r="100" spans="1:9" ht="12.75">
      <c r="A100" s="5">
        <f t="shared" si="5"/>
        <v>98</v>
      </c>
      <c r="B100" s="9" t="s">
        <v>245</v>
      </c>
      <c r="C100" s="9" t="s">
        <v>246</v>
      </c>
      <c r="D100" s="5">
        <v>1000</v>
      </c>
      <c r="E100" s="9">
        <f>SUM(-26.9)</f>
        <v>-26.9</v>
      </c>
      <c r="F100" s="9">
        <v>2.6</v>
      </c>
      <c r="G100" s="9">
        <v>0</v>
      </c>
      <c r="H100" s="9">
        <f t="shared" si="6"/>
        <v>975.7</v>
      </c>
      <c r="I100"/>
    </row>
    <row r="101" spans="1:9" ht="12.75">
      <c r="A101" s="5">
        <f t="shared" si="5"/>
        <v>99</v>
      </c>
      <c r="B101" s="9" t="s">
        <v>247</v>
      </c>
      <c r="C101" s="9" t="s">
        <v>215</v>
      </c>
      <c r="D101" s="5">
        <v>1000</v>
      </c>
      <c r="E101" s="9">
        <f>SUM(21.1)</f>
        <v>21.1</v>
      </c>
      <c r="F101" s="9">
        <v>-45.4</v>
      </c>
      <c r="G101" s="9">
        <v>0</v>
      </c>
      <c r="H101" s="9">
        <f t="shared" si="6"/>
        <v>975.7</v>
      </c>
      <c r="I101"/>
    </row>
    <row r="102" spans="1:9" ht="12.75">
      <c r="A102" s="5">
        <f t="shared" si="5"/>
        <v>100</v>
      </c>
      <c r="B102" s="9" t="s">
        <v>248</v>
      </c>
      <c r="C102" s="9" t="s">
        <v>36</v>
      </c>
      <c r="D102" s="5">
        <v>1000</v>
      </c>
      <c r="E102" s="9">
        <f>SUM(-2.9)</f>
        <v>-2.9</v>
      </c>
      <c r="F102" s="9">
        <v>-21.4</v>
      </c>
      <c r="G102" s="9">
        <v>0</v>
      </c>
      <c r="H102" s="9">
        <f t="shared" si="6"/>
        <v>975.7</v>
      </c>
      <c r="I102"/>
    </row>
    <row r="103" spans="1:9" ht="12.75">
      <c r="A103" s="5">
        <f t="shared" si="5"/>
        <v>101</v>
      </c>
      <c r="B103" s="9" t="s">
        <v>249</v>
      </c>
      <c r="C103" s="9" t="s">
        <v>7</v>
      </c>
      <c r="D103" s="5">
        <v>1000</v>
      </c>
      <c r="E103" s="9">
        <v>0</v>
      </c>
      <c r="F103" s="9">
        <v>0</v>
      </c>
      <c r="G103" s="9">
        <v>-24.6</v>
      </c>
      <c r="H103" s="9">
        <f t="shared" si="6"/>
        <v>975.4</v>
      </c>
      <c r="I103"/>
    </row>
    <row r="104" spans="1:9" ht="12.75">
      <c r="A104" s="5">
        <f t="shared" si="5"/>
        <v>102</v>
      </c>
      <c r="B104" s="11" t="s">
        <v>250</v>
      </c>
      <c r="C104" s="11" t="s">
        <v>7</v>
      </c>
      <c r="D104" s="5">
        <v>1000</v>
      </c>
      <c r="E104" s="9">
        <f>SUM(0)</f>
        <v>0</v>
      </c>
      <c r="F104" s="9">
        <v>0</v>
      </c>
      <c r="G104" s="9">
        <v>-24.6</v>
      </c>
      <c r="H104" s="9">
        <f t="shared" si="6"/>
        <v>975.4</v>
      </c>
      <c r="I104"/>
    </row>
    <row r="105" spans="1:9" ht="12.75">
      <c r="A105" s="5">
        <f t="shared" si="5"/>
        <v>103</v>
      </c>
      <c r="B105" s="9" t="s">
        <v>251</v>
      </c>
      <c r="C105" s="9" t="s">
        <v>110</v>
      </c>
      <c r="D105" s="5">
        <v>1000</v>
      </c>
      <c r="E105" s="9">
        <v>0</v>
      </c>
      <c r="F105" s="9">
        <v>0</v>
      </c>
      <c r="G105" s="9">
        <v>-24.6</v>
      </c>
      <c r="H105" s="9">
        <f t="shared" si="6"/>
        <v>975.4</v>
      </c>
      <c r="I105"/>
    </row>
    <row r="106" spans="1:9" ht="12.75">
      <c r="A106" s="5">
        <f t="shared" si="5"/>
        <v>104</v>
      </c>
      <c r="B106" s="11" t="s">
        <v>252</v>
      </c>
      <c r="C106" s="11" t="s">
        <v>170</v>
      </c>
      <c r="D106" s="5">
        <v>1000</v>
      </c>
      <c r="E106" s="9">
        <f>SUM(-10.9)</f>
        <v>-10.9</v>
      </c>
      <c r="F106" s="9">
        <v>-5.4</v>
      </c>
      <c r="G106" s="9">
        <v>-8.6</v>
      </c>
      <c r="H106" s="9">
        <f t="shared" si="6"/>
        <v>975.1</v>
      </c>
      <c r="I106"/>
    </row>
    <row r="107" spans="1:9" ht="12.75">
      <c r="A107" s="5">
        <f t="shared" si="5"/>
        <v>105</v>
      </c>
      <c r="B107" s="9" t="s">
        <v>253</v>
      </c>
      <c r="C107" s="9" t="s">
        <v>16</v>
      </c>
      <c r="D107" s="5">
        <v>1000</v>
      </c>
      <c r="E107" s="9">
        <f>SUM(-10.9)</f>
        <v>-10.9</v>
      </c>
      <c r="F107" s="9">
        <v>2.6</v>
      </c>
      <c r="G107" s="9">
        <v>-16.6</v>
      </c>
      <c r="H107" s="9">
        <f t="shared" si="6"/>
        <v>975.1</v>
      </c>
      <c r="I107"/>
    </row>
    <row r="108" spans="1:9" ht="12.75">
      <c r="A108" s="5">
        <f t="shared" si="5"/>
        <v>106</v>
      </c>
      <c r="B108" s="9" t="s">
        <v>254</v>
      </c>
      <c r="C108" s="9" t="s">
        <v>110</v>
      </c>
      <c r="D108" s="5">
        <v>1000</v>
      </c>
      <c r="E108" s="9">
        <v>0</v>
      </c>
      <c r="F108" s="9">
        <v>-25.4</v>
      </c>
      <c r="G108" s="9">
        <v>0</v>
      </c>
      <c r="H108" s="9">
        <f t="shared" si="6"/>
        <v>974.6</v>
      </c>
      <c r="I108"/>
    </row>
    <row r="109" spans="1:9" ht="12.75">
      <c r="A109" s="5">
        <f t="shared" si="5"/>
        <v>107</v>
      </c>
      <c r="B109" s="9" t="s">
        <v>255</v>
      </c>
      <c r="C109" s="9" t="s">
        <v>224</v>
      </c>
      <c r="D109" s="5">
        <v>1000</v>
      </c>
      <c r="E109" s="9">
        <v>0</v>
      </c>
      <c r="F109" s="9">
        <v>-25.4</v>
      </c>
      <c r="G109" s="9">
        <v>0</v>
      </c>
      <c r="H109" s="9">
        <f t="shared" si="6"/>
        <v>974.6</v>
      </c>
      <c r="I109"/>
    </row>
    <row r="110" spans="1:9" ht="12.75">
      <c r="A110" s="5">
        <f t="shared" si="5"/>
        <v>108</v>
      </c>
      <c r="B110" s="11" t="s">
        <v>256</v>
      </c>
      <c r="C110" s="11" t="s">
        <v>7</v>
      </c>
      <c r="D110" s="5">
        <v>1000</v>
      </c>
      <c r="E110" s="9">
        <f>SUM(0)</f>
        <v>0</v>
      </c>
      <c r="F110" s="9">
        <v>-25.4</v>
      </c>
      <c r="G110" s="9">
        <v>0</v>
      </c>
      <c r="H110" s="9">
        <f t="shared" si="6"/>
        <v>974.6</v>
      </c>
      <c r="I110"/>
    </row>
    <row r="111" spans="1:9" ht="12.75">
      <c r="A111" s="5">
        <f t="shared" si="5"/>
        <v>109</v>
      </c>
      <c r="B111" s="11" t="s">
        <v>257</v>
      </c>
      <c r="C111" s="11" t="s">
        <v>118</v>
      </c>
      <c r="D111" s="5">
        <v>1000</v>
      </c>
      <c r="E111" s="9">
        <f>SUM(0)</f>
        <v>0</v>
      </c>
      <c r="F111" s="9">
        <v>-25.4</v>
      </c>
      <c r="G111" s="9">
        <v>0</v>
      </c>
      <c r="H111" s="9">
        <f t="shared" si="6"/>
        <v>974.6</v>
      </c>
      <c r="I111"/>
    </row>
    <row r="112" spans="1:9" ht="12.75">
      <c r="A112" s="5">
        <f t="shared" si="5"/>
        <v>110</v>
      </c>
      <c r="B112" s="11" t="s">
        <v>258</v>
      </c>
      <c r="C112" s="11" t="s">
        <v>20</v>
      </c>
      <c r="D112" s="5">
        <v>1000</v>
      </c>
      <c r="E112" s="9">
        <f>SUM(0)</f>
        <v>0</v>
      </c>
      <c r="F112" s="9">
        <v>-1.4</v>
      </c>
      <c r="G112" s="9">
        <v>-24.6</v>
      </c>
      <c r="H112" s="9">
        <f t="shared" si="6"/>
        <v>974</v>
      </c>
      <c r="I112"/>
    </row>
    <row r="113" spans="1:9" ht="12.75">
      <c r="A113" s="5">
        <f t="shared" si="5"/>
        <v>111</v>
      </c>
      <c r="B113" s="9" t="s">
        <v>259</v>
      </c>
      <c r="C113" s="9" t="s">
        <v>7</v>
      </c>
      <c r="D113" s="5">
        <v>1000</v>
      </c>
      <c r="E113" s="9">
        <f>SUM(-26.9)</f>
        <v>-26.9</v>
      </c>
      <c r="F113" s="9">
        <v>0</v>
      </c>
      <c r="G113" s="9">
        <v>0</v>
      </c>
      <c r="H113" s="9">
        <f t="shared" si="6"/>
        <v>973.1</v>
      </c>
      <c r="I113"/>
    </row>
    <row r="114" spans="1:9" ht="12.75">
      <c r="A114" s="5">
        <f t="shared" si="5"/>
        <v>112</v>
      </c>
      <c r="B114" s="11" t="s">
        <v>260</v>
      </c>
      <c r="C114" s="11" t="s">
        <v>215</v>
      </c>
      <c r="D114" s="5">
        <v>1000</v>
      </c>
      <c r="E114" s="9">
        <f>SUM(-26.9)</f>
        <v>-26.9</v>
      </c>
      <c r="F114" s="9">
        <v>0</v>
      </c>
      <c r="G114" s="9">
        <v>0</v>
      </c>
      <c r="H114" s="9">
        <f t="shared" si="6"/>
        <v>973.1</v>
      </c>
      <c r="I114"/>
    </row>
    <row r="115" spans="1:9" ht="12.75">
      <c r="A115" s="5">
        <f t="shared" si="5"/>
        <v>113</v>
      </c>
      <c r="B115" s="11" t="s">
        <v>261</v>
      </c>
      <c r="C115" s="11" t="s">
        <v>7</v>
      </c>
      <c r="D115" s="5">
        <v>1000</v>
      </c>
      <c r="E115" s="9">
        <f>SUM(-26.9)</f>
        <v>-26.9</v>
      </c>
      <c r="F115" s="9">
        <v>0</v>
      </c>
      <c r="G115" s="9">
        <v>0</v>
      </c>
      <c r="H115" s="9">
        <f t="shared" si="6"/>
        <v>973.1</v>
      </c>
      <c r="I115"/>
    </row>
    <row r="116" spans="1:9" ht="12.75">
      <c r="A116" s="5">
        <f t="shared" si="5"/>
        <v>114</v>
      </c>
      <c r="B116" s="9" t="s">
        <v>262</v>
      </c>
      <c r="C116" s="9" t="s">
        <v>36</v>
      </c>
      <c r="D116" s="5">
        <v>1000</v>
      </c>
      <c r="E116" s="9">
        <f>SUM(-26.9)</f>
        <v>-26.9</v>
      </c>
      <c r="F116" s="9">
        <v>0</v>
      </c>
      <c r="G116" s="9">
        <v>0</v>
      </c>
      <c r="H116" s="9">
        <f t="shared" si="6"/>
        <v>973.1</v>
      </c>
      <c r="I116"/>
    </row>
    <row r="117" spans="1:9" ht="12.75">
      <c r="A117" s="5">
        <f t="shared" si="5"/>
        <v>115</v>
      </c>
      <c r="B117" s="9" t="s">
        <v>263</v>
      </c>
      <c r="C117" s="9" t="s">
        <v>16</v>
      </c>
      <c r="D117" s="5">
        <v>1000</v>
      </c>
      <c r="E117" s="9">
        <f>SUM(-26.9)</f>
        <v>-26.9</v>
      </c>
      <c r="F117" s="9">
        <v>-1.4</v>
      </c>
      <c r="G117" s="9">
        <v>0</v>
      </c>
      <c r="H117" s="9">
        <f t="shared" si="6"/>
        <v>971.7</v>
      </c>
      <c r="I117"/>
    </row>
    <row r="118" spans="1:9" ht="12.75">
      <c r="A118" s="5">
        <f t="shared" si="5"/>
        <v>116</v>
      </c>
      <c r="B118" s="11" t="s">
        <v>264</v>
      </c>
      <c r="C118" s="11" t="s">
        <v>118</v>
      </c>
      <c r="D118" s="5">
        <v>1000</v>
      </c>
      <c r="E118" s="9">
        <f>SUM(0)</f>
        <v>0</v>
      </c>
      <c r="F118" s="9">
        <v>-29.4</v>
      </c>
      <c r="G118" s="9">
        <v>0</v>
      </c>
      <c r="H118" s="9">
        <f t="shared" si="6"/>
        <v>970.6</v>
      </c>
      <c r="I118"/>
    </row>
    <row r="119" spans="1:9" ht="12.75">
      <c r="A119" s="5">
        <f t="shared" si="5"/>
        <v>117</v>
      </c>
      <c r="B119" s="9" t="s">
        <v>265</v>
      </c>
      <c r="C119" s="9" t="s">
        <v>243</v>
      </c>
      <c r="D119" s="5">
        <v>1000</v>
      </c>
      <c r="E119" s="9">
        <v>0</v>
      </c>
      <c r="F119" s="9">
        <v>-29.4</v>
      </c>
      <c r="G119" s="9">
        <v>0</v>
      </c>
      <c r="H119" s="9">
        <f t="shared" si="6"/>
        <v>970.6</v>
      </c>
      <c r="I119"/>
    </row>
    <row r="120" spans="1:9" ht="12.75">
      <c r="A120" s="5">
        <f t="shared" si="5"/>
        <v>118</v>
      </c>
      <c r="B120" s="11" t="s">
        <v>266</v>
      </c>
      <c r="C120" s="11" t="s">
        <v>71</v>
      </c>
      <c r="D120" s="5">
        <v>1000</v>
      </c>
      <c r="E120" s="9">
        <f>SUM(0)</f>
        <v>0</v>
      </c>
      <c r="F120" s="9">
        <v>-13.4</v>
      </c>
      <c r="G120" s="9">
        <v>-16.6</v>
      </c>
      <c r="H120" s="9">
        <f t="shared" si="6"/>
        <v>970</v>
      </c>
      <c r="I120"/>
    </row>
    <row r="121" spans="1:9" ht="12.75">
      <c r="A121" s="5">
        <f t="shared" si="5"/>
        <v>119</v>
      </c>
      <c r="B121" s="11" t="s">
        <v>267</v>
      </c>
      <c r="C121" s="11" t="s">
        <v>7</v>
      </c>
      <c r="D121" s="5">
        <v>1000</v>
      </c>
      <c r="E121" s="9">
        <f>SUM(0)</f>
        <v>0</v>
      </c>
      <c r="F121" s="9">
        <v>0</v>
      </c>
      <c r="G121" s="9">
        <v>-32.6</v>
      </c>
      <c r="H121" s="9">
        <f t="shared" si="6"/>
        <v>967.4</v>
      </c>
      <c r="I121"/>
    </row>
    <row r="122" spans="1:9" ht="12.75">
      <c r="A122" s="5">
        <f t="shared" si="5"/>
        <v>120</v>
      </c>
      <c r="B122" s="9" t="s">
        <v>268</v>
      </c>
      <c r="C122" s="9" t="s">
        <v>26</v>
      </c>
      <c r="D122" s="5">
        <v>1000</v>
      </c>
      <c r="E122" s="9">
        <v>0</v>
      </c>
      <c r="F122" s="9">
        <v>0</v>
      </c>
      <c r="G122" s="9">
        <v>-32.6</v>
      </c>
      <c r="H122" s="9">
        <f t="shared" si="6"/>
        <v>967.4</v>
      </c>
      <c r="I122"/>
    </row>
    <row r="123" spans="1:9" ht="12.75">
      <c r="A123" s="5">
        <f t="shared" si="5"/>
        <v>121</v>
      </c>
      <c r="B123" s="11" t="s">
        <v>269</v>
      </c>
      <c r="C123" s="11" t="s">
        <v>118</v>
      </c>
      <c r="D123" s="5">
        <v>1000</v>
      </c>
      <c r="E123" s="9">
        <f>SUM(0)</f>
        <v>0</v>
      </c>
      <c r="F123" s="9">
        <v>0</v>
      </c>
      <c r="G123" s="9">
        <v>-32.6</v>
      </c>
      <c r="H123" s="9">
        <f t="shared" si="6"/>
        <v>967.4</v>
      </c>
      <c r="I123"/>
    </row>
    <row r="124" spans="1:9" ht="12.75">
      <c r="A124" s="5">
        <f t="shared" si="5"/>
        <v>122</v>
      </c>
      <c r="B124" s="9" t="s">
        <v>270</v>
      </c>
      <c r="C124" s="9" t="s">
        <v>224</v>
      </c>
      <c r="D124" s="5">
        <v>1000</v>
      </c>
      <c r="E124" s="9">
        <v>0</v>
      </c>
      <c r="F124" s="9">
        <v>-33.4</v>
      </c>
      <c r="G124" s="9">
        <v>0</v>
      </c>
      <c r="H124" s="9">
        <f t="shared" si="6"/>
        <v>966.6</v>
      </c>
      <c r="I124"/>
    </row>
    <row r="125" spans="1:9" ht="12.75">
      <c r="A125" s="5">
        <f t="shared" si="5"/>
        <v>123</v>
      </c>
      <c r="B125" s="11" t="s">
        <v>271</v>
      </c>
      <c r="C125" s="11" t="s">
        <v>118</v>
      </c>
      <c r="D125" s="5">
        <v>1000</v>
      </c>
      <c r="E125" s="9">
        <f>SUM(0)</f>
        <v>0</v>
      </c>
      <c r="F125" s="9">
        <v>-17.4</v>
      </c>
      <c r="G125" s="9">
        <v>-16.6</v>
      </c>
      <c r="H125" s="9">
        <f t="shared" si="6"/>
        <v>966</v>
      </c>
      <c r="I125"/>
    </row>
    <row r="126" spans="1:9" ht="12.75">
      <c r="A126" s="5">
        <f t="shared" si="5"/>
        <v>124</v>
      </c>
      <c r="B126" s="11" t="s">
        <v>272</v>
      </c>
      <c r="C126" s="11" t="s">
        <v>126</v>
      </c>
      <c r="D126" s="5">
        <v>1000</v>
      </c>
      <c r="E126" s="9">
        <f>SUM(-26.9)</f>
        <v>-26.9</v>
      </c>
      <c r="F126" s="9">
        <v>0</v>
      </c>
      <c r="G126" s="9">
        <v>-8.6</v>
      </c>
      <c r="H126" s="9">
        <f t="shared" si="6"/>
        <v>964.5</v>
      </c>
      <c r="I126"/>
    </row>
    <row r="127" spans="1:9" ht="12.75">
      <c r="A127" s="5">
        <f t="shared" si="5"/>
        <v>125</v>
      </c>
      <c r="B127" s="9" t="s">
        <v>273</v>
      </c>
      <c r="C127" s="9" t="s">
        <v>7</v>
      </c>
      <c r="D127" s="5">
        <v>1000</v>
      </c>
      <c r="E127" s="9">
        <f>SUM(-58.9)</f>
        <v>-58.9</v>
      </c>
      <c r="F127" s="9">
        <v>22.6</v>
      </c>
      <c r="G127" s="9">
        <v>0</v>
      </c>
      <c r="H127" s="9">
        <f t="shared" si="6"/>
        <v>963.7</v>
      </c>
      <c r="I127"/>
    </row>
    <row r="128" spans="1:9" ht="12.75">
      <c r="A128" s="5">
        <f t="shared" si="5"/>
        <v>126</v>
      </c>
      <c r="B128" s="9" t="s">
        <v>274</v>
      </c>
      <c r="C128" s="9" t="s">
        <v>173</v>
      </c>
      <c r="D128" s="5">
        <v>1000</v>
      </c>
      <c r="E128" s="9">
        <v>0</v>
      </c>
      <c r="F128" s="9">
        <v>-37.4</v>
      </c>
      <c r="G128" s="9">
        <v>0</v>
      </c>
      <c r="H128" s="9">
        <f t="shared" si="6"/>
        <v>962.6</v>
      </c>
      <c r="I128"/>
    </row>
    <row r="129" spans="1:9" ht="12.75">
      <c r="A129" s="5">
        <f t="shared" si="5"/>
        <v>127</v>
      </c>
      <c r="B129" s="9" t="s">
        <v>275</v>
      </c>
      <c r="C129" s="9" t="s">
        <v>208</v>
      </c>
      <c r="D129" s="5">
        <v>1000</v>
      </c>
      <c r="E129" s="9">
        <v>0</v>
      </c>
      <c r="F129" s="9">
        <v>-37.4</v>
      </c>
      <c r="G129" s="9">
        <v>0</v>
      </c>
      <c r="H129" s="9">
        <f t="shared" si="6"/>
        <v>962.6</v>
      </c>
      <c r="I129"/>
    </row>
    <row r="130" spans="1:9" ht="12.75">
      <c r="A130" s="5">
        <f t="shared" si="5"/>
        <v>128</v>
      </c>
      <c r="B130" s="11" t="s">
        <v>276</v>
      </c>
      <c r="C130" s="11" t="s">
        <v>33</v>
      </c>
      <c r="D130" s="5">
        <v>1000</v>
      </c>
      <c r="E130" s="9">
        <f>SUM(0)</f>
        <v>0</v>
      </c>
      <c r="F130" s="9">
        <v>-5.4</v>
      </c>
      <c r="G130" s="9">
        <v>-32.6</v>
      </c>
      <c r="H130" s="9">
        <f t="shared" si="6"/>
        <v>962</v>
      </c>
      <c r="I130"/>
    </row>
    <row r="131" spans="1:9" ht="12.75">
      <c r="A131" s="5">
        <f t="shared" si="5"/>
        <v>129</v>
      </c>
      <c r="B131" s="11" t="s">
        <v>277</v>
      </c>
      <c r="C131" s="11" t="s">
        <v>20</v>
      </c>
      <c r="D131" s="5">
        <v>1000</v>
      </c>
      <c r="E131" s="9">
        <f>SUM(0)</f>
        <v>0</v>
      </c>
      <c r="F131" s="9">
        <v>-5.4</v>
      </c>
      <c r="G131" s="9">
        <v>-32.6</v>
      </c>
      <c r="H131" s="9">
        <f aca="true" t="shared" si="7" ref="H131:H162">SUM(D131:G131)</f>
        <v>962</v>
      </c>
      <c r="I131"/>
    </row>
    <row r="132" spans="1:9" ht="12.75">
      <c r="A132" s="5">
        <f t="shared" si="5"/>
        <v>130</v>
      </c>
      <c r="B132" s="9" t="s">
        <v>278</v>
      </c>
      <c r="C132" s="9" t="s">
        <v>7</v>
      </c>
      <c r="D132" s="5">
        <v>1000</v>
      </c>
      <c r="E132" s="9"/>
      <c r="F132" s="9"/>
      <c r="G132" s="9">
        <v>-40.6</v>
      </c>
      <c r="H132" s="9">
        <f t="shared" si="7"/>
        <v>959.4</v>
      </c>
      <c r="I132"/>
    </row>
    <row r="133" spans="1:9" ht="12.75">
      <c r="A133" s="5">
        <f t="shared" si="5"/>
        <v>131</v>
      </c>
      <c r="B133" s="11" t="s">
        <v>279</v>
      </c>
      <c r="C133" s="11" t="s">
        <v>7</v>
      </c>
      <c r="D133" s="5">
        <v>1000</v>
      </c>
      <c r="E133" s="9">
        <f>SUM(0)</f>
        <v>0</v>
      </c>
      <c r="F133" s="9">
        <v>0</v>
      </c>
      <c r="G133" s="9">
        <v>-40.6</v>
      </c>
      <c r="H133" s="9">
        <f t="shared" si="7"/>
        <v>959.4</v>
      </c>
      <c r="I133"/>
    </row>
    <row r="134" spans="1:9" ht="12.75">
      <c r="A134" s="5">
        <f t="shared" si="5"/>
        <v>132</v>
      </c>
      <c r="B134" s="11" t="s">
        <v>280</v>
      </c>
      <c r="C134" s="11" t="s">
        <v>92</v>
      </c>
      <c r="D134" s="5">
        <v>1000</v>
      </c>
      <c r="E134" s="9">
        <f>SUM(0)</f>
        <v>0</v>
      </c>
      <c r="F134" s="9">
        <v>0</v>
      </c>
      <c r="G134" s="9">
        <v>-40.6</v>
      </c>
      <c r="H134" s="9">
        <f t="shared" si="7"/>
        <v>959.4</v>
      </c>
      <c r="I134"/>
    </row>
    <row r="135" spans="1:9" ht="12.75">
      <c r="A135" s="5">
        <f t="shared" si="5"/>
        <v>133</v>
      </c>
      <c r="B135" s="9" t="s">
        <v>281</v>
      </c>
      <c r="C135" s="9" t="s">
        <v>7</v>
      </c>
      <c r="D135" s="5">
        <v>1000</v>
      </c>
      <c r="E135" s="9">
        <f>SUM(-42.9)</f>
        <v>-42.9</v>
      </c>
      <c r="F135" s="9">
        <v>10.6</v>
      </c>
      <c r="G135" s="9">
        <v>-8.6</v>
      </c>
      <c r="H135" s="9">
        <f t="shared" si="7"/>
        <v>959.1</v>
      </c>
      <c r="I135"/>
    </row>
    <row r="136" spans="1:9" ht="12.75">
      <c r="A136" s="5">
        <f t="shared" si="5"/>
        <v>134</v>
      </c>
      <c r="B136" s="11" t="s">
        <v>282</v>
      </c>
      <c r="C136" s="11" t="s">
        <v>92</v>
      </c>
      <c r="D136" s="5">
        <v>1000</v>
      </c>
      <c r="E136" s="9">
        <f>SUM(0)</f>
        <v>0</v>
      </c>
      <c r="F136" s="9">
        <v>-41.4</v>
      </c>
      <c r="G136" s="9">
        <v>0</v>
      </c>
      <c r="H136" s="9">
        <f t="shared" si="7"/>
        <v>958.6</v>
      </c>
      <c r="I136"/>
    </row>
    <row r="137" spans="1:9" ht="12.75">
      <c r="A137" s="5">
        <f t="shared" si="5"/>
        <v>135</v>
      </c>
      <c r="B137" s="9" t="s">
        <v>283</v>
      </c>
      <c r="C137" s="9" t="s">
        <v>36</v>
      </c>
      <c r="D137" s="5">
        <v>1000</v>
      </c>
      <c r="E137" s="9">
        <f>SUM(-42.9)</f>
        <v>-42.9</v>
      </c>
      <c r="F137" s="9">
        <v>0</v>
      </c>
      <c r="G137" s="9">
        <v>0</v>
      </c>
      <c r="H137" s="9">
        <f t="shared" si="7"/>
        <v>957.1</v>
      </c>
      <c r="I137"/>
    </row>
    <row r="138" spans="1:9" ht="12.75">
      <c r="A138" s="5">
        <f t="shared" si="5"/>
        <v>136</v>
      </c>
      <c r="B138" s="11" t="s">
        <v>284</v>
      </c>
      <c r="C138" s="11" t="s">
        <v>7</v>
      </c>
      <c r="D138" s="5">
        <v>1000</v>
      </c>
      <c r="E138" s="9">
        <f>SUM(-58.9)</f>
        <v>-58.9</v>
      </c>
      <c r="F138" s="9">
        <v>-1.4</v>
      </c>
      <c r="G138" s="9">
        <v>15.4</v>
      </c>
      <c r="H138" s="9">
        <f t="shared" si="7"/>
        <v>955.1</v>
      </c>
      <c r="I138"/>
    </row>
    <row r="139" spans="1:9" ht="12.75">
      <c r="A139" s="5">
        <f t="shared" si="5"/>
        <v>137</v>
      </c>
      <c r="B139" s="9" t="s">
        <v>285</v>
      </c>
      <c r="C139" s="9" t="s">
        <v>173</v>
      </c>
      <c r="D139" s="5">
        <v>1000</v>
      </c>
      <c r="E139" s="9">
        <v>0</v>
      </c>
      <c r="F139" s="9">
        <v>-45.4</v>
      </c>
      <c r="G139" s="9">
        <v>0</v>
      </c>
      <c r="H139" s="9">
        <f t="shared" si="7"/>
        <v>954.6</v>
      </c>
      <c r="I139"/>
    </row>
    <row r="140" spans="1:9" ht="12.75">
      <c r="A140" s="5">
        <f t="shared" si="5"/>
        <v>138</v>
      </c>
      <c r="B140" s="11" t="s">
        <v>286</v>
      </c>
      <c r="C140" s="11" t="s">
        <v>20</v>
      </c>
      <c r="D140" s="5">
        <v>1000</v>
      </c>
      <c r="E140" s="9">
        <f>SUM(0)</f>
        <v>0</v>
      </c>
      <c r="F140" s="9">
        <v>-13.4</v>
      </c>
      <c r="G140" s="9">
        <v>-32.6</v>
      </c>
      <c r="H140" s="9">
        <f t="shared" si="7"/>
        <v>954</v>
      </c>
      <c r="I140"/>
    </row>
    <row r="141" spans="1:9" ht="12.75">
      <c r="A141" s="5">
        <f t="shared" si="5"/>
        <v>139</v>
      </c>
      <c r="B141" s="11" t="s">
        <v>287</v>
      </c>
      <c r="C141" s="11" t="s">
        <v>71</v>
      </c>
      <c r="D141" s="5">
        <v>1000</v>
      </c>
      <c r="E141" s="9">
        <f>SUM(0)</f>
        <v>0</v>
      </c>
      <c r="F141" s="9">
        <v>2.6</v>
      </c>
      <c r="G141" s="9">
        <v>-48.6</v>
      </c>
      <c r="H141" s="9">
        <f t="shared" si="7"/>
        <v>954</v>
      </c>
      <c r="I141"/>
    </row>
    <row r="142" spans="1:9" ht="12.75">
      <c r="A142" s="5">
        <f t="shared" si="5"/>
        <v>140</v>
      </c>
      <c r="B142" s="9" t="s">
        <v>288</v>
      </c>
      <c r="C142" s="9" t="s">
        <v>118</v>
      </c>
      <c r="D142" s="5">
        <v>1000</v>
      </c>
      <c r="E142" s="9">
        <v>0</v>
      </c>
      <c r="F142" s="9">
        <v>0</v>
      </c>
      <c r="G142" s="9">
        <v>-48.6</v>
      </c>
      <c r="H142" s="9">
        <f t="shared" si="7"/>
        <v>951.4</v>
      </c>
      <c r="I142"/>
    </row>
    <row r="143" spans="1:9" ht="12.75">
      <c r="A143" s="5">
        <f t="shared" si="5"/>
        <v>141</v>
      </c>
      <c r="B143" s="9" t="s">
        <v>289</v>
      </c>
      <c r="C143" s="9" t="s">
        <v>7</v>
      </c>
      <c r="D143" s="5">
        <v>1000</v>
      </c>
      <c r="E143" s="9">
        <v>0</v>
      </c>
      <c r="F143" s="9">
        <v>0</v>
      </c>
      <c r="G143" s="9">
        <v>-48.6</v>
      </c>
      <c r="H143" s="9">
        <f t="shared" si="7"/>
        <v>951.4</v>
      </c>
      <c r="I143"/>
    </row>
    <row r="144" spans="1:9" ht="12.75">
      <c r="A144" s="5">
        <f t="shared" si="5"/>
        <v>142</v>
      </c>
      <c r="B144" s="11" t="s">
        <v>290</v>
      </c>
      <c r="C144" s="11" t="s">
        <v>7</v>
      </c>
      <c r="D144" s="5">
        <v>1000</v>
      </c>
      <c r="E144" s="9">
        <f>SUM(-10.9)</f>
        <v>-10.9</v>
      </c>
      <c r="F144" s="9">
        <v>-5.4</v>
      </c>
      <c r="G144" s="9">
        <v>-32.6</v>
      </c>
      <c r="H144" s="9">
        <f t="shared" si="7"/>
        <v>951.1</v>
      </c>
      <c r="I144"/>
    </row>
    <row r="145" spans="1:9" ht="12.75">
      <c r="A145" s="5">
        <f t="shared" si="5"/>
        <v>143</v>
      </c>
      <c r="B145" s="9" t="s">
        <v>291</v>
      </c>
      <c r="C145" s="9" t="s">
        <v>7</v>
      </c>
      <c r="D145" s="5">
        <v>1000</v>
      </c>
      <c r="E145" s="9">
        <f>SUM(-18.9)</f>
        <v>-18.9</v>
      </c>
      <c r="F145" s="9">
        <v>-1.4</v>
      </c>
      <c r="G145" s="9">
        <v>-32.6</v>
      </c>
      <c r="H145" s="9">
        <f t="shared" si="7"/>
        <v>947.1</v>
      </c>
      <c r="I145"/>
    </row>
    <row r="146" spans="1:9" ht="12.75">
      <c r="A146" s="5">
        <f t="shared" si="5"/>
        <v>144</v>
      </c>
      <c r="B146" s="9" t="s">
        <v>292</v>
      </c>
      <c r="C146" s="9" t="s">
        <v>92</v>
      </c>
      <c r="D146" s="5">
        <v>1000</v>
      </c>
      <c r="E146" s="9">
        <v>0</v>
      </c>
      <c r="F146" s="9">
        <v>-21.4</v>
      </c>
      <c r="G146" s="9">
        <v>-32.6</v>
      </c>
      <c r="H146" s="9">
        <f t="shared" si="7"/>
        <v>946</v>
      </c>
      <c r="I146"/>
    </row>
    <row r="147" spans="1:9" ht="12.75">
      <c r="A147" s="5">
        <f t="shared" si="5"/>
        <v>145</v>
      </c>
      <c r="B147" s="11" t="s">
        <v>293</v>
      </c>
      <c r="C147" s="11" t="s">
        <v>170</v>
      </c>
      <c r="D147" s="5">
        <v>1000</v>
      </c>
      <c r="E147" s="9">
        <f>SUM(-10.9)</f>
        <v>-10.9</v>
      </c>
      <c r="F147" s="9">
        <v>10.6</v>
      </c>
      <c r="G147" s="9">
        <v>-56.6</v>
      </c>
      <c r="H147" s="9">
        <f t="shared" si="7"/>
        <v>943.1</v>
      </c>
      <c r="I147"/>
    </row>
    <row r="148" spans="1:9" ht="12.75">
      <c r="A148" s="5">
        <f t="shared" si="5"/>
        <v>146</v>
      </c>
      <c r="B148" s="9" t="s">
        <v>294</v>
      </c>
      <c r="C148" s="9" t="s">
        <v>246</v>
      </c>
      <c r="D148" s="5">
        <v>1000</v>
      </c>
      <c r="E148" s="9">
        <f>SUM(-58.9)</f>
        <v>-58.9</v>
      </c>
      <c r="F148" s="9">
        <v>0</v>
      </c>
      <c r="G148" s="9">
        <v>0</v>
      </c>
      <c r="H148" s="9">
        <f t="shared" si="7"/>
        <v>941.1</v>
      </c>
      <c r="I148"/>
    </row>
    <row r="149" spans="1:9" ht="12.75">
      <c r="A149" s="5">
        <f t="shared" si="5"/>
        <v>147</v>
      </c>
      <c r="B149" s="9" t="s">
        <v>295</v>
      </c>
      <c r="C149" s="9" t="s">
        <v>246</v>
      </c>
      <c r="D149" s="5">
        <v>1000</v>
      </c>
      <c r="E149" s="9">
        <f>SUM(-58.9)</f>
        <v>-58.9</v>
      </c>
      <c r="F149" s="9">
        <v>0</v>
      </c>
      <c r="G149" s="9">
        <v>0</v>
      </c>
      <c r="H149" s="9">
        <f t="shared" si="7"/>
        <v>941.1</v>
      </c>
      <c r="I149"/>
    </row>
    <row r="150" spans="1:9" ht="12.75">
      <c r="A150" s="5">
        <f t="shared" si="5"/>
        <v>148</v>
      </c>
      <c r="B150" s="9" t="s">
        <v>296</v>
      </c>
      <c r="C150" s="9" t="s">
        <v>36</v>
      </c>
      <c r="D150" s="5">
        <v>1000</v>
      </c>
      <c r="E150" s="9">
        <f>SUM(-58.9)</f>
        <v>-58.9</v>
      </c>
      <c r="F150" s="9">
        <v>0</v>
      </c>
      <c r="G150" s="9">
        <v>0</v>
      </c>
      <c r="H150" s="9">
        <f t="shared" si="7"/>
        <v>941.1</v>
      </c>
      <c r="I150"/>
    </row>
    <row r="151" spans="1:9" ht="12.75">
      <c r="A151" s="5">
        <f t="shared" si="5"/>
        <v>149</v>
      </c>
      <c r="B151" s="9" t="s">
        <v>297</v>
      </c>
      <c r="C151" s="9" t="s">
        <v>215</v>
      </c>
      <c r="D151" s="5">
        <v>1000</v>
      </c>
      <c r="E151" s="9">
        <f>SUM(-58.9)</f>
        <v>-58.9</v>
      </c>
      <c r="F151" s="9">
        <v>0</v>
      </c>
      <c r="G151" s="9">
        <v>0</v>
      </c>
      <c r="H151" s="9">
        <f t="shared" si="7"/>
        <v>941.1</v>
      </c>
      <c r="I151"/>
    </row>
    <row r="152" spans="1:9" ht="12.75">
      <c r="A152" s="5">
        <f t="shared" si="5"/>
        <v>150</v>
      </c>
      <c r="B152" s="9" t="s">
        <v>298</v>
      </c>
      <c r="C152" s="9" t="s">
        <v>110</v>
      </c>
      <c r="D152" s="5">
        <v>1000</v>
      </c>
      <c r="E152" s="9">
        <v>0</v>
      </c>
      <c r="F152" s="9">
        <v>-29.4</v>
      </c>
      <c r="G152" s="9">
        <v>-32.6</v>
      </c>
      <c r="H152" s="9">
        <f t="shared" si="7"/>
        <v>938</v>
      </c>
      <c r="I152"/>
    </row>
    <row r="153" spans="1:9" ht="12.75">
      <c r="A153" s="5">
        <f t="shared" si="5"/>
        <v>151</v>
      </c>
      <c r="B153" s="11" t="s">
        <v>299</v>
      </c>
      <c r="C153" s="11" t="s">
        <v>71</v>
      </c>
      <c r="D153" s="5">
        <v>1000</v>
      </c>
      <c r="E153" s="9">
        <f>SUM(0)</f>
        <v>0</v>
      </c>
      <c r="F153" s="9">
        <v>-29.4</v>
      </c>
      <c r="G153" s="9">
        <v>-32.6</v>
      </c>
      <c r="H153" s="9">
        <f t="shared" si="7"/>
        <v>938</v>
      </c>
      <c r="I153"/>
    </row>
    <row r="154" spans="1:9" ht="12.75">
      <c r="A154" s="5">
        <f t="shared" si="5"/>
        <v>152</v>
      </c>
      <c r="B154" s="9" t="s">
        <v>300</v>
      </c>
      <c r="C154" s="9" t="s">
        <v>7</v>
      </c>
      <c r="D154" s="5">
        <v>1000</v>
      </c>
      <c r="E154" s="9">
        <f aca="true" t="shared" si="8" ref="E154:E159">SUM(-66.9)</f>
        <v>-66.9</v>
      </c>
      <c r="F154" s="9">
        <v>0</v>
      </c>
      <c r="G154" s="9">
        <v>0</v>
      </c>
      <c r="H154" s="9">
        <f t="shared" si="7"/>
        <v>933.1</v>
      </c>
      <c r="I154"/>
    </row>
    <row r="155" spans="1:9" ht="12.75">
      <c r="A155" s="5">
        <f t="shared" si="5"/>
        <v>153</v>
      </c>
      <c r="B155" s="9" t="s">
        <v>301</v>
      </c>
      <c r="C155" s="9" t="s">
        <v>14</v>
      </c>
      <c r="D155" s="5">
        <v>1000</v>
      </c>
      <c r="E155" s="9">
        <f t="shared" si="8"/>
        <v>-66.9</v>
      </c>
      <c r="F155" s="9">
        <v>0</v>
      </c>
      <c r="G155" s="9">
        <v>0</v>
      </c>
      <c r="H155" s="9">
        <f t="shared" si="7"/>
        <v>933.1</v>
      </c>
      <c r="I155"/>
    </row>
    <row r="156" spans="1:9" ht="12.75">
      <c r="A156" s="5">
        <f t="shared" si="5"/>
        <v>154</v>
      </c>
      <c r="B156" s="9" t="s">
        <v>302</v>
      </c>
      <c r="C156" s="9" t="s">
        <v>36</v>
      </c>
      <c r="D156" s="5">
        <v>1000</v>
      </c>
      <c r="E156" s="9">
        <f t="shared" si="8"/>
        <v>-66.9</v>
      </c>
      <c r="F156" s="9">
        <v>0</v>
      </c>
      <c r="G156" s="9">
        <v>0</v>
      </c>
      <c r="H156" s="9">
        <f t="shared" si="7"/>
        <v>933.1</v>
      </c>
      <c r="I156"/>
    </row>
    <row r="157" spans="1:9" ht="12.75">
      <c r="A157" s="5">
        <f t="shared" si="5"/>
        <v>155</v>
      </c>
      <c r="B157" s="9" t="s">
        <v>303</v>
      </c>
      <c r="C157" s="9" t="s">
        <v>246</v>
      </c>
      <c r="D157" s="5">
        <v>1000</v>
      </c>
      <c r="E157" s="9">
        <f t="shared" si="8"/>
        <v>-66.9</v>
      </c>
      <c r="F157" s="9">
        <v>0</v>
      </c>
      <c r="G157" s="9">
        <v>0</v>
      </c>
      <c r="H157" s="9">
        <f t="shared" si="7"/>
        <v>933.1</v>
      </c>
      <c r="I157"/>
    </row>
    <row r="158" spans="1:9" ht="12.75">
      <c r="A158" s="5">
        <f t="shared" si="5"/>
        <v>156</v>
      </c>
      <c r="B158" s="9" t="s">
        <v>304</v>
      </c>
      <c r="C158" s="9" t="s">
        <v>33</v>
      </c>
      <c r="D158" s="5">
        <v>1000</v>
      </c>
      <c r="E158" s="9">
        <f t="shared" si="8"/>
        <v>-66.9</v>
      </c>
      <c r="F158" s="9">
        <v>0</v>
      </c>
      <c r="G158" s="9">
        <v>0</v>
      </c>
      <c r="H158" s="9">
        <f t="shared" si="7"/>
        <v>933.1</v>
      </c>
      <c r="I158"/>
    </row>
    <row r="159" spans="1:9" ht="12.75">
      <c r="A159" s="5">
        <f t="shared" si="5"/>
        <v>157</v>
      </c>
      <c r="B159" s="9" t="s">
        <v>305</v>
      </c>
      <c r="C159" s="9" t="s">
        <v>7</v>
      </c>
      <c r="D159" s="5">
        <v>1000</v>
      </c>
      <c r="E159" s="9">
        <f t="shared" si="8"/>
        <v>-66.9</v>
      </c>
      <c r="F159" s="9">
        <v>-1.4</v>
      </c>
      <c r="G159" s="9">
        <v>0</v>
      </c>
      <c r="H159" s="9">
        <f t="shared" si="7"/>
        <v>931.7</v>
      </c>
      <c r="I159"/>
    </row>
    <row r="160" spans="1:9" ht="12.75">
      <c r="A160" s="5">
        <f t="shared" si="5"/>
        <v>158</v>
      </c>
      <c r="B160" s="11" t="s">
        <v>306</v>
      </c>
      <c r="C160" s="11" t="s">
        <v>71</v>
      </c>
      <c r="D160" s="5">
        <v>1000</v>
      </c>
      <c r="E160" s="9">
        <f>SUM(0)</f>
        <v>0</v>
      </c>
      <c r="F160" s="9">
        <v>-21.4</v>
      </c>
      <c r="G160" s="9">
        <v>-48.6</v>
      </c>
      <c r="H160" s="9">
        <f t="shared" si="7"/>
        <v>930</v>
      </c>
      <c r="I160"/>
    </row>
    <row r="161" spans="1:9" ht="12.75">
      <c r="A161" s="5">
        <f t="shared" si="5"/>
        <v>159</v>
      </c>
      <c r="B161" s="11" t="s">
        <v>307</v>
      </c>
      <c r="C161" s="11" t="s">
        <v>94</v>
      </c>
      <c r="D161" s="5">
        <v>1000</v>
      </c>
      <c r="E161" s="9">
        <f>SUM(0)</f>
        <v>0</v>
      </c>
      <c r="F161" s="9">
        <v>-45.4</v>
      </c>
      <c r="G161" s="9">
        <v>-24.6</v>
      </c>
      <c r="H161" s="9">
        <f t="shared" si="7"/>
        <v>930</v>
      </c>
      <c r="I161"/>
    </row>
    <row r="162" spans="1:9" ht="12.75">
      <c r="A162" s="5">
        <f t="shared" si="5"/>
        <v>160</v>
      </c>
      <c r="B162" s="9" t="s">
        <v>308</v>
      </c>
      <c r="C162" s="9" t="s">
        <v>26</v>
      </c>
      <c r="D162" s="5">
        <v>1000</v>
      </c>
      <c r="E162" s="9">
        <f>SUM(-26.9)</f>
        <v>-26.9</v>
      </c>
      <c r="F162" s="9">
        <v>-25.4</v>
      </c>
      <c r="G162" s="9">
        <v>-24.6</v>
      </c>
      <c r="H162" s="9">
        <f t="shared" si="7"/>
        <v>923.1</v>
      </c>
      <c r="I162"/>
    </row>
    <row r="163" spans="1:9" ht="12.75">
      <c r="A163" s="5">
        <f t="shared" si="5"/>
        <v>161</v>
      </c>
      <c r="B163" s="11" t="s">
        <v>309</v>
      </c>
      <c r="C163" s="11" t="s">
        <v>7</v>
      </c>
      <c r="D163" s="5">
        <v>1000</v>
      </c>
      <c r="E163" s="9">
        <f>SUM(-42.9)</f>
        <v>-42.9</v>
      </c>
      <c r="F163" s="9">
        <v>-17.4</v>
      </c>
      <c r="G163" s="9">
        <v>-16.6</v>
      </c>
      <c r="H163" s="9">
        <f>SUM(D163:G163)</f>
        <v>923.1</v>
      </c>
      <c r="I163"/>
    </row>
    <row r="164" spans="1:9" ht="12.75">
      <c r="A164" s="5">
        <f t="shared" si="5"/>
        <v>162</v>
      </c>
      <c r="B164" s="9" t="s">
        <v>310</v>
      </c>
      <c r="C164" s="9" t="s">
        <v>215</v>
      </c>
      <c r="D164" s="5">
        <v>1000</v>
      </c>
      <c r="E164" s="9">
        <f>SUM(-66.9)</f>
        <v>-66.9</v>
      </c>
      <c r="F164" s="9">
        <v>-13.4</v>
      </c>
      <c r="G164" s="9">
        <v>0</v>
      </c>
      <c r="H164" s="9">
        <f>SUM(D164:G164)</f>
        <v>919.7</v>
      </c>
      <c r="I164"/>
    </row>
    <row r="165" spans="1:9" ht="12.75">
      <c r="A165" s="5">
        <f t="shared" si="5"/>
        <v>163</v>
      </c>
      <c r="B165" s="9" t="s">
        <v>311</v>
      </c>
      <c r="C165" s="9" t="s">
        <v>14</v>
      </c>
      <c r="D165" s="5">
        <v>1000</v>
      </c>
      <c r="E165" s="9">
        <f>SUM(-66.9)</f>
        <v>-66.9</v>
      </c>
      <c r="F165" s="9">
        <v>-13.4</v>
      </c>
      <c r="G165" s="9">
        <v>0</v>
      </c>
      <c r="H165" s="9">
        <f>SUM(D165:G165)</f>
        <v>919.7</v>
      </c>
      <c r="I165"/>
    </row>
    <row r="166" spans="1:9" ht="12.75">
      <c r="A166" s="5">
        <f t="shared" si="5"/>
        <v>164</v>
      </c>
      <c r="B166" s="11" t="s">
        <v>312</v>
      </c>
      <c r="C166" s="11" t="s">
        <v>7</v>
      </c>
      <c r="D166" s="5">
        <v>1000</v>
      </c>
      <c r="E166" s="9">
        <f>SUM(-74.9)</f>
        <v>-74.9</v>
      </c>
      <c r="F166" s="9">
        <v>-13.4</v>
      </c>
      <c r="G166" s="9">
        <v>7.4</v>
      </c>
      <c r="H166" s="9">
        <f>SUM(D166:G166)</f>
        <v>919.1</v>
      </c>
      <c r="I166"/>
    </row>
    <row r="167" spans="1:9" ht="12.75">
      <c r="A167" s="5">
        <f t="shared" si="5"/>
        <v>165</v>
      </c>
      <c r="B167" s="9" t="s">
        <v>313</v>
      </c>
      <c r="C167" s="9" t="s">
        <v>198</v>
      </c>
      <c r="D167" s="5">
        <v>1000</v>
      </c>
      <c r="E167" s="9">
        <f>SUM(-18.9)</f>
        <v>-18.9</v>
      </c>
      <c r="F167" s="9">
        <v>-21.4</v>
      </c>
      <c r="G167" s="9">
        <v>-40.6</v>
      </c>
      <c r="H167" s="9">
        <f>SUM(D167:G167)</f>
        <v>919.1</v>
      </c>
      <c r="I167"/>
    </row>
    <row r="168" spans="1:9" ht="12.75">
      <c r="A168" s="5">
        <f t="shared" si="5"/>
        <v>166</v>
      </c>
      <c r="B168" s="11" t="s">
        <v>314</v>
      </c>
      <c r="C168" s="11" t="s">
        <v>33</v>
      </c>
      <c r="D168" s="5">
        <v>1000</v>
      </c>
      <c r="E168" s="9">
        <f>SUM(-74.9)</f>
        <v>-74.9</v>
      </c>
      <c r="F168" s="9">
        <v>-21.4</v>
      </c>
      <c r="G168" s="9">
        <v>0</v>
      </c>
      <c r="H168" s="9">
        <f>SUM(D168:G168)</f>
        <v>903.7</v>
      </c>
      <c r="I168"/>
    </row>
    <row r="169" spans="1:9" ht="12.75">
      <c r="A169" s="5">
        <f t="shared" si="5"/>
        <v>167</v>
      </c>
      <c r="B169" s="11" t="s">
        <v>315</v>
      </c>
      <c r="C169" s="11" t="s">
        <v>126</v>
      </c>
      <c r="D169" s="5">
        <v>1000</v>
      </c>
      <c r="E169" s="9">
        <f>SUM(-74.9)</f>
        <v>-74.9</v>
      </c>
      <c r="F169" s="9">
        <v>-21.4</v>
      </c>
      <c r="G169" s="9">
        <v>0</v>
      </c>
      <c r="H169" s="9">
        <f>SUM(D169:G169)</f>
        <v>903.7</v>
      </c>
      <c r="I169"/>
    </row>
    <row r="170" spans="1:9" ht="12.75">
      <c r="A170" s="5">
        <f t="shared" si="5"/>
        <v>168</v>
      </c>
      <c r="B170" s="11" t="s">
        <v>316</v>
      </c>
      <c r="C170" s="11" t="s">
        <v>7</v>
      </c>
      <c r="D170" s="5">
        <v>1000</v>
      </c>
      <c r="E170" s="9">
        <f>SUM(-74.9)</f>
        <v>-74.9</v>
      </c>
      <c r="F170" s="9">
        <v>10.6</v>
      </c>
      <c r="G170" s="9">
        <v>-40.6</v>
      </c>
      <c r="H170" s="9">
        <f>SUM(D170:G170)</f>
        <v>895.1</v>
      </c>
      <c r="I170"/>
    </row>
    <row r="171" spans="1:9" ht="12.75">
      <c r="A171" s="5">
        <f t="shared" si="5"/>
        <v>169</v>
      </c>
      <c r="B171" s="11" t="s">
        <v>317</v>
      </c>
      <c r="C171" s="11" t="s">
        <v>198</v>
      </c>
      <c r="D171" s="5">
        <v>1000</v>
      </c>
      <c r="E171" s="9">
        <f>SUM(-58.9)</f>
        <v>-58.9</v>
      </c>
      <c r="F171" s="9">
        <v>-37.4</v>
      </c>
      <c r="G171" s="9">
        <v>-8.6</v>
      </c>
      <c r="H171" s="9">
        <f>SUM(D171:G171)</f>
        <v>895.1</v>
      </c>
      <c r="I171"/>
    </row>
    <row r="172" spans="1:9" ht="12.75">
      <c r="A172" s="5">
        <f t="shared" si="5"/>
        <v>170</v>
      </c>
      <c r="B172" s="11" t="s">
        <v>318</v>
      </c>
      <c r="C172" s="11" t="s">
        <v>198</v>
      </c>
      <c r="D172" s="5">
        <v>1000</v>
      </c>
      <c r="E172" s="9">
        <f>SUM(-58.9)</f>
        <v>-58.9</v>
      </c>
      <c r="F172" s="9">
        <v>-37.4</v>
      </c>
      <c r="G172" s="9">
        <v>-40.6</v>
      </c>
      <c r="H172" s="9">
        <f>SUM(D172:G172)</f>
        <v>863.1</v>
      </c>
      <c r="I17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">
      <selection activeCell="K1" sqref="K1:K16384"/>
    </sheetView>
  </sheetViews>
  <sheetFormatPr defaultColWidth="9.140625" defaultRowHeight="12.75"/>
  <cols>
    <col min="1" max="1" width="4.00390625" style="10" customWidth="1"/>
    <col min="2" max="2" width="33.140625" style="10" bestFit="1" customWidth="1"/>
    <col min="3" max="3" width="13.28125" style="10" customWidth="1"/>
    <col min="4" max="4" width="5.00390625" style="10" customWidth="1"/>
    <col min="5" max="5" width="7.57421875" style="10" customWidth="1"/>
    <col min="6" max="6" width="7.57421875" style="10" bestFit="1" customWidth="1"/>
    <col min="7" max="7" width="4.00390625" style="10" customWidth="1"/>
    <col min="8" max="8" width="7.8515625" style="10" bestFit="1" customWidth="1"/>
    <col min="9" max="9" width="3.140625" style="10" bestFit="1" customWidth="1"/>
    <col min="10" max="10" width="7.421875" style="10" bestFit="1" customWidth="1"/>
    <col min="11" max="11" width="8.421875" style="10" customWidth="1"/>
    <col min="12" max="16384" width="11.57421875" style="10" customWidth="1"/>
  </cols>
  <sheetData>
    <row r="1" spans="1:11" ht="15.75">
      <c r="A1" s="12"/>
      <c r="B1" s="13" t="s">
        <v>319</v>
      </c>
      <c r="C1" s="14"/>
      <c r="D1" s="15"/>
      <c r="E1" s="9"/>
      <c r="F1" s="9"/>
      <c r="G1" s="9"/>
      <c r="H1" s="9"/>
      <c r="I1" s="9"/>
      <c r="J1" s="9"/>
      <c r="K1" s="9"/>
    </row>
    <row r="2" spans="1:11" ht="15.75">
      <c r="A2" s="12"/>
      <c r="B2" s="13" t="s">
        <v>1</v>
      </c>
      <c r="C2" s="16" t="s">
        <v>2</v>
      </c>
      <c r="D2" s="17" t="s">
        <v>3</v>
      </c>
      <c r="E2" s="7" t="s">
        <v>145</v>
      </c>
      <c r="F2" s="7" t="s">
        <v>146</v>
      </c>
      <c r="G2" s="7" t="s">
        <v>320</v>
      </c>
      <c r="H2" s="7" t="s">
        <v>321</v>
      </c>
      <c r="I2" s="7" t="s">
        <v>322</v>
      </c>
      <c r="J2" s="7" t="s">
        <v>4</v>
      </c>
      <c r="K2" s="17" t="s">
        <v>5</v>
      </c>
    </row>
    <row r="3" spans="1:12" ht="12.75">
      <c r="A3" s="18">
        <f aca="true" t="shared" si="0" ref="A3:A32">ROW()-2</f>
        <v>1</v>
      </c>
      <c r="B3" s="18" t="s">
        <v>323</v>
      </c>
      <c r="C3" s="18" t="s">
        <v>7</v>
      </c>
      <c r="D3" s="18">
        <v>1000</v>
      </c>
      <c r="E3" s="18">
        <f>SUM(46.8)</f>
        <v>46.8</v>
      </c>
      <c r="F3" s="18">
        <v>91.8</v>
      </c>
      <c r="G3" s="18">
        <v>126</v>
      </c>
      <c r="H3" s="18">
        <v>250</v>
      </c>
      <c r="I3" s="18">
        <v>70</v>
      </c>
      <c r="J3" s="18">
        <v>111.8</v>
      </c>
      <c r="K3" s="18">
        <f aca="true" t="shared" si="1" ref="K3:K34">SUM(D3:J3)</f>
        <v>1696.3999999999999</v>
      </c>
      <c r="L3"/>
    </row>
    <row r="4" spans="1:12" ht="12.75">
      <c r="A4" s="18">
        <f t="shared" si="0"/>
        <v>2</v>
      </c>
      <c r="B4" s="18" t="s">
        <v>324</v>
      </c>
      <c r="C4" s="18" t="s">
        <v>26</v>
      </c>
      <c r="D4" s="18">
        <v>1000</v>
      </c>
      <c r="E4" s="18">
        <f>SUM(102.8)</f>
        <v>102.8</v>
      </c>
      <c r="F4" s="18">
        <v>51.8</v>
      </c>
      <c r="G4" s="18">
        <v>196</v>
      </c>
      <c r="H4" s="18">
        <v>180</v>
      </c>
      <c r="I4" s="18">
        <v>0</v>
      </c>
      <c r="J4" s="18">
        <v>87.8</v>
      </c>
      <c r="K4" s="18">
        <f t="shared" si="1"/>
        <v>1618.3999999999999</v>
      </c>
      <c r="L4"/>
    </row>
    <row r="5" spans="1:12" ht="12.75">
      <c r="A5" s="18">
        <f t="shared" si="0"/>
        <v>3</v>
      </c>
      <c r="B5" s="18" t="s">
        <v>325</v>
      </c>
      <c r="C5" s="18" t="s">
        <v>7</v>
      </c>
      <c r="D5" s="18">
        <v>1000</v>
      </c>
      <c r="E5" s="18">
        <f>SUM(102.8)</f>
        <v>102.8</v>
      </c>
      <c r="F5" s="18">
        <v>91.8</v>
      </c>
      <c r="G5" s="18">
        <v>112</v>
      </c>
      <c r="H5" s="18">
        <v>200</v>
      </c>
      <c r="I5" s="18">
        <v>0</v>
      </c>
      <c r="J5" s="18">
        <v>47.8</v>
      </c>
      <c r="K5" s="18">
        <f t="shared" si="1"/>
        <v>1554.3999999999999</v>
      </c>
      <c r="L5"/>
    </row>
    <row r="6" spans="1:12" ht="12.75">
      <c r="A6" s="18">
        <f t="shared" si="0"/>
        <v>4</v>
      </c>
      <c r="B6" s="18" t="s">
        <v>326</v>
      </c>
      <c r="C6" s="18" t="s">
        <v>7</v>
      </c>
      <c r="D6" s="18">
        <v>1000</v>
      </c>
      <c r="E6" s="18">
        <f>SUM(94.8)</f>
        <v>94.8</v>
      </c>
      <c r="F6" s="18">
        <v>75.8</v>
      </c>
      <c r="G6" s="18">
        <v>84</v>
      </c>
      <c r="H6" s="18">
        <v>110</v>
      </c>
      <c r="I6" s="18">
        <v>0</v>
      </c>
      <c r="J6" s="18">
        <v>71.8</v>
      </c>
      <c r="K6" s="18">
        <f t="shared" si="1"/>
        <v>1436.3999999999999</v>
      </c>
      <c r="L6"/>
    </row>
    <row r="7" spans="1:12" ht="12.75">
      <c r="A7" s="18">
        <f t="shared" si="0"/>
        <v>5</v>
      </c>
      <c r="B7" s="18" t="s">
        <v>327</v>
      </c>
      <c r="C7" s="18" t="s">
        <v>33</v>
      </c>
      <c r="D7" s="18">
        <v>1000</v>
      </c>
      <c r="E7" s="18">
        <f>SUM(78.8)</f>
        <v>78.8</v>
      </c>
      <c r="F7" s="18">
        <v>35.8</v>
      </c>
      <c r="G7" s="18">
        <v>0</v>
      </c>
      <c r="H7" s="18">
        <v>240</v>
      </c>
      <c r="I7" s="18">
        <v>0</v>
      </c>
      <c r="J7" s="18">
        <v>55.8</v>
      </c>
      <c r="K7" s="18">
        <f t="shared" si="1"/>
        <v>1410.3999999999999</v>
      </c>
      <c r="L7"/>
    </row>
    <row r="8" spans="1:12" ht="12.75">
      <c r="A8" s="18">
        <f t="shared" si="0"/>
        <v>6</v>
      </c>
      <c r="B8" s="18" t="s">
        <v>328</v>
      </c>
      <c r="C8" s="18" t="s">
        <v>16</v>
      </c>
      <c r="D8" s="18">
        <v>1000</v>
      </c>
      <c r="E8" s="18">
        <f>SUM(46.8)</f>
        <v>46.8</v>
      </c>
      <c r="F8" s="18">
        <v>51.8</v>
      </c>
      <c r="G8" s="18">
        <v>0</v>
      </c>
      <c r="H8" s="18">
        <v>130</v>
      </c>
      <c r="I8" s="18">
        <v>0</v>
      </c>
      <c r="J8" s="9">
        <v>47.8</v>
      </c>
      <c r="K8" s="18">
        <f t="shared" si="1"/>
        <v>1276.3999999999999</v>
      </c>
      <c r="L8"/>
    </row>
    <row r="9" spans="1:12" ht="12.75">
      <c r="A9" s="18">
        <f t="shared" si="0"/>
        <v>7</v>
      </c>
      <c r="B9" s="18" t="s">
        <v>329</v>
      </c>
      <c r="C9" s="18" t="s">
        <v>7</v>
      </c>
      <c r="D9" s="18">
        <v>1000</v>
      </c>
      <c r="E9" s="18">
        <f>SUM(-9.2)</f>
        <v>-9.2</v>
      </c>
      <c r="F9" s="18">
        <v>51.8</v>
      </c>
      <c r="G9" s="18">
        <v>0</v>
      </c>
      <c r="H9" s="18">
        <v>130</v>
      </c>
      <c r="I9" s="18">
        <v>0</v>
      </c>
      <c r="J9" s="18">
        <v>31.8</v>
      </c>
      <c r="K9" s="18">
        <f t="shared" si="1"/>
        <v>1204.3999999999999</v>
      </c>
      <c r="L9"/>
    </row>
    <row r="10" spans="1:12" ht="12.75">
      <c r="A10" s="18">
        <f t="shared" si="0"/>
        <v>8</v>
      </c>
      <c r="B10" s="18" t="s">
        <v>330</v>
      </c>
      <c r="C10" s="18" t="s">
        <v>7</v>
      </c>
      <c r="D10" s="18">
        <v>1000</v>
      </c>
      <c r="E10" s="18">
        <f>SUM(78.8)</f>
        <v>78.8</v>
      </c>
      <c r="F10" s="18">
        <v>27.8</v>
      </c>
      <c r="G10" s="18">
        <v>0</v>
      </c>
      <c r="H10" s="18">
        <v>0</v>
      </c>
      <c r="I10" s="18">
        <v>0</v>
      </c>
      <c r="J10" s="18">
        <v>79.8</v>
      </c>
      <c r="K10" s="18">
        <f t="shared" si="1"/>
        <v>1186.3999999999999</v>
      </c>
      <c r="L10"/>
    </row>
    <row r="11" spans="1:12" ht="12.75">
      <c r="A11" s="18">
        <f t="shared" si="0"/>
        <v>9</v>
      </c>
      <c r="B11" s="18" t="s">
        <v>331</v>
      </c>
      <c r="C11" s="18" t="s">
        <v>7</v>
      </c>
      <c r="D11" s="18">
        <v>1000</v>
      </c>
      <c r="E11" s="18">
        <f>SUM(62.8)</f>
        <v>62.8</v>
      </c>
      <c r="F11" s="18">
        <v>27.8</v>
      </c>
      <c r="G11" s="18">
        <v>21</v>
      </c>
      <c r="H11" s="18">
        <v>0</v>
      </c>
      <c r="I11" s="18">
        <v>0</v>
      </c>
      <c r="J11" s="18">
        <v>63.8</v>
      </c>
      <c r="K11" s="18">
        <f t="shared" si="1"/>
        <v>1175.3999999999999</v>
      </c>
      <c r="L11"/>
    </row>
    <row r="12" spans="1:12" ht="12.75">
      <c r="A12" s="18">
        <f t="shared" si="0"/>
        <v>10</v>
      </c>
      <c r="B12" s="18" t="s">
        <v>332</v>
      </c>
      <c r="C12" s="18" t="s">
        <v>7</v>
      </c>
      <c r="D12" s="18">
        <v>1000</v>
      </c>
      <c r="E12" s="18">
        <f>SUM(62.8)</f>
        <v>62.8</v>
      </c>
      <c r="F12" s="18">
        <v>27.8</v>
      </c>
      <c r="G12" s="18">
        <v>0</v>
      </c>
      <c r="H12" s="18">
        <v>0</v>
      </c>
      <c r="I12" s="18">
        <v>0</v>
      </c>
      <c r="J12" s="18">
        <v>79.8</v>
      </c>
      <c r="K12" s="18">
        <f t="shared" si="1"/>
        <v>1170.3999999999999</v>
      </c>
      <c r="L12"/>
    </row>
    <row r="13" spans="1:12" ht="12.75">
      <c r="A13" s="18">
        <f t="shared" si="0"/>
        <v>11</v>
      </c>
      <c r="B13" s="18" t="s">
        <v>333</v>
      </c>
      <c r="C13" s="18" t="s">
        <v>7</v>
      </c>
      <c r="D13" s="18">
        <v>1000</v>
      </c>
      <c r="E13" s="18">
        <f>SUM(22.8)</f>
        <v>22.8</v>
      </c>
      <c r="F13" s="18">
        <v>83.8</v>
      </c>
      <c r="G13" s="18">
        <v>49</v>
      </c>
      <c r="H13" s="18">
        <v>0</v>
      </c>
      <c r="I13" s="18">
        <v>0</v>
      </c>
      <c r="J13" s="18">
        <v>7.8</v>
      </c>
      <c r="K13" s="18">
        <f t="shared" si="1"/>
        <v>1163.3999999999999</v>
      </c>
      <c r="L13"/>
    </row>
    <row r="14" spans="1:12" ht="12.75">
      <c r="A14" s="18">
        <f t="shared" si="0"/>
        <v>12</v>
      </c>
      <c r="B14" s="18" t="s">
        <v>334</v>
      </c>
      <c r="C14" s="18" t="s">
        <v>7</v>
      </c>
      <c r="D14" s="18">
        <v>1000</v>
      </c>
      <c r="E14" s="18">
        <f>SUM(30.8)</f>
        <v>30.8</v>
      </c>
      <c r="F14" s="18">
        <v>51.8</v>
      </c>
      <c r="G14" s="18">
        <v>0</v>
      </c>
      <c r="H14" s="18">
        <v>0</v>
      </c>
      <c r="I14" s="18">
        <v>0</v>
      </c>
      <c r="J14" s="18">
        <v>79.8</v>
      </c>
      <c r="K14" s="18">
        <f t="shared" si="1"/>
        <v>1162.3999999999999</v>
      </c>
      <c r="L14"/>
    </row>
    <row r="15" spans="1:12" ht="12.75">
      <c r="A15" s="18">
        <f t="shared" si="0"/>
        <v>13</v>
      </c>
      <c r="B15" s="18" t="s">
        <v>335</v>
      </c>
      <c r="C15" s="18" t="s">
        <v>7</v>
      </c>
      <c r="D15" s="18">
        <v>1000</v>
      </c>
      <c r="E15" s="18">
        <f>SUM(38.8)</f>
        <v>38.8</v>
      </c>
      <c r="F15" s="18">
        <v>75.8</v>
      </c>
      <c r="G15" s="18">
        <v>0</v>
      </c>
      <c r="H15" s="18">
        <v>0</v>
      </c>
      <c r="I15" s="18">
        <v>0</v>
      </c>
      <c r="J15" s="18">
        <v>39.8</v>
      </c>
      <c r="K15" s="18">
        <f t="shared" si="1"/>
        <v>1154.3999999999999</v>
      </c>
      <c r="L15"/>
    </row>
    <row r="16" spans="1:12" ht="12.75">
      <c r="A16" s="18">
        <f t="shared" si="0"/>
        <v>14</v>
      </c>
      <c r="B16" s="18" t="s">
        <v>336</v>
      </c>
      <c r="C16" s="18" t="s">
        <v>7</v>
      </c>
      <c r="D16" s="18">
        <v>1000</v>
      </c>
      <c r="E16" s="18">
        <f>SUM(86.8)</f>
        <v>86.8</v>
      </c>
      <c r="F16" s="18">
        <v>59.8</v>
      </c>
      <c r="G16" s="18">
        <v>35</v>
      </c>
      <c r="H16" s="18">
        <v>0</v>
      </c>
      <c r="I16" s="18">
        <v>0</v>
      </c>
      <c r="J16" s="18">
        <v>-32.2</v>
      </c>
      <c r="K16" s="18">
        <f t="shared" si="1"/>
        <v>1149.3999999999999</v>
      </c>
      <c r="L16"/>
    </row>
    <row r="17" spans="1:12" ht="12.75">
      <c r="A17" s="18">
        <f t="shared" si="0"/>
        <v>15</v>
      </c>
      <c r="B17" s="18" t="s">
        <v>337</v>
      </c>
      <c r="C17" s="18" t="s">
        <v>7</v>
      </c>
      <c r="D17" s="18">
        <v>1000</v>
      </c>
      <c r="E17" s="18">
        <f>SUM(62.8)</f>
        <v>62.8</v>
      </c>
      <c r="F17" s="18">
        <v>3.8</v>
      </c>
      <c r="G17" s="18">
        <v>0</v>
      </c>
      <c r="H17" s="18">
        <v>0</v>
      </c>
      <c r="I17" s="18">
        <v>0</v>
      </c>
      <c r="J17" s="18">
        <v>71.8</v>
      </c>
      <c r="K17" s="18">
        <f t="shared" si="1"/>
        <v>1138.3999999999999</v>
      </c>
      <c r="L17"/>
    </row>
    <row r="18" spans="1:12" ht="12.75">
      <c r="A18" s="18">
        <f t="shared" si="0"/>
        <v>16</v>
      </c>
      <c r="B18" s="18" t="s">
        <v>338</v>
      </c>
      <c r="C18" s="18" t="s">
        <v>7</v>
      </c>
      <c r="D18" s="18">
        <v>1000</v>
      </c>
      <c r="E18" s="18">
        <f>SUM(-1.2)</f>
        <v>-1.2</v>
      </c>
      <c r="F18" s="18">
        <v>51.8</v>
      </c>
      <c r="G18" s="18">
        <v>0</v>
      </c>
      <c r="H18" s="18">
        <v>0</v>
      </c>
      <c r="I18" s="18">
        <v>0</v>
      </c>
      <c r="J18" s="18">
        <v>87.8</v>
      </c>
      <c r="K18" s="18">
        <f t="shared" si="1"/>
        <v>1138.3999999999999</v>
      </c>
      <c r="L18"/>
    </row>
    <row r="19" spans="1:12" ht="12.75">
      <c r="A19" s="18">
        <f t="shared" si="0"/>
        <v>17</v>
      </c>
      <c r="B19" s="18" t="s">
        <v>339</v>
      </c>
      <c r="C19" s="18" t="s">
        <v>14</v>
      </c>
      <c r="D19" s="18">
        <v>1000</v>
      </c>
      <c r="E19" s="18">
        <f>SUM(-1.2)</f>
        <v>-1.2</v>
      </c>
      <c r="F19" s="18">
        <v>51.8</v>
      </c>
      <c r="G19" s="18">
        <v>0</v>
      </c>
      <c r="H19" s="18">
        <v>0</v>
      </c>
      <c r="I19" s="18">
        <v>0</v>
      </c>
      <c r="J19" s="18">
        <v>79.8</v>
      </c>
      <c r="K19" s="18">
        <f t="shared" si="1"/>
        <v>1130.3999999999999</v>
      </c>
      <c r="L19"/>
    </row>
    <row r="20" spans="1:12" ht="12.75">
      <c r="A20" s="18">
        <f t="shared" si="0"/>
        <v>18</v>
      </c>
      <c r="B20" s="18" t="s">
        <v>340</v>
      </c>
      <c r="C20" s="18" t="s">
        <v>14</v>
      </c>
      <c r="D20" s="18">
        <v>1000</v>
      </c>
      <c r="E20" s="18">
        <f>SUM(14.8)</f>
        <v>14.8</v>
      </c>
      <c r="F20" s="18">
        <v>11.8</v>
      </c>
      <c r="G20" s="18">
        <v>0</v>
      </c>
      <c r="H20" s="18">
        <v>70</v>
      </c>
      <c r="I20" s="18">
        <v>0</v>
      </c>
      <c r="J20" s="18">
        <v>31.8</v>
      </c>
      <c r="K20" s="18">
        <f t="shared" si="1"/>
        <v>1128.3999999999999</v>
      </c>
      <c r="L20"/>
    </row>
    <row r="21" spans="1:12" ht="12.75">
      <c r="A21" s="18">
        <f t="shared" si="0"/>
        <v>19</v>
      </c>
      <c r="B21" s="18" t="s">
        <v>341</v>
      </c>
      <c r="C21" s="18" t="s">
        <v>7</v>
      </c>
      <c r="D21" s="18">
        <v>1000</v>
      </c>
      <c r="E21" s="18">
        <f>SUM(6.8)</f>
        <v>6.8</v>
      </c>
      <c r="F21" s="18">
        <v>83.8</v>
      </c>
      <c r="G21" s="18">
        <v>0</v>
      </c>
      <c r="H21" s="18">
        <v>0</v>
      </c>
      <c r="I21" s="18">
        <v>0</v>
      </c>
      <c r="J21" s="18">
        <v>23.8</v>
      </c>
      <c r="K21" s="18">
        <f t="shared" si="1"/>
        <v>1114.3999999999999</v>
      </c>
      <c r="L21"/>
    </row>
    <row r="22" spans="1:12" ht="12.75">
      <c r="A22" s="18">
        <f t="shared" si="0"/>
        <v>20</v>
      </c>
      <c r="B22" s="18" t="s">
        <v>342</v>
      </c>
      <c r="C22" s="18" t="s">
        <v>7</v>
      </c>
      <c r="D22" s="18">
        <v>1000</v>
      </c>
      <c r="E22" s="18">
        <f>SUM(30.8)</f>
        <v>30.8</v>
      </c>
      <c r="F22" s="18">
        <v>51.8</v>
      </c>
      <c r="G22" s="18">
        <v>0</v>
      </c>
      <c r="H22" s="18">
        <v>0</v>
      </c>
      <c r="I22" s="18">
        <v>0</v>
      </c>
      <c r="J22" s="18">
        <v>31.8</v>
      </c>
      <c r="K22" s="18">
        <f t="shared" si="1"/>
        <v>1114.3999999999999</v>
      </c>
      <c r="L22"/>
    </row>
    <row r="23" spans="1:12" ht="12.75">
      <c r="A23" s="18">
        <f t="shared" si="0"/>
        <v>21</v>
      </c>
      <c r="B23" s="18" t="s">
        <v>343</v>
      </c>
      <c r="C23" s="18" t="s">
        <v>7</v>
      </c>
      <c r="D23" s="18">
        <v>1000</v>
      </c>
      <c r="E23" s="18">
        <f>SUM(0)</f>
        <v>0</v>
      </c>
      <c r="F23" s="18">
        <v>51.8</v>
      </c>
      <c r="G23" s="18">
        <v>0</v>
      </c>
      <c r="H23" s="18">
        <v>0</v>
      </c>
      <c r="I23" s="18">
        <v>0</v>
      </c>
      <c r="J23" s="18">
        <v>55.8</v>
      </c>
      <c r="K23" s="18">
        <f t="shared" si="1"/>
        <v>1107.6</v>
      </c>
      <c r="L23"/>
    </row>
    <row r="24" spans="1:12" ht="12.75">
      <c r="A24" s="18">
        <f t="shared" si="0"/>
        <v>22</v>
      </c>
      <c r="B24" s="18" t="s">
        <v>344</v>
      </c>
      <c r="C24" s="18" t="s">
        <v>7</v>
      </c>
      <c r="D24" s="18">
        <v>1000</v>
      </c>
      <c r="E24" s="18">
        <f>SUM(30.8)</f>
        <v>30.8</v>
      </c>
      <c r="F24" s="18">
        <v>19.8</v>
      </c>
      <c r="G24" s="18">
        <v>0</v>
      </c>
      <c r="H24" s="18">
        <v>0</v>
      </c>
      <c r="I24" s="18">
        <v>0</v>
      </c>
      <c r="J24" s="9">
        <v>55.8</v>
      </c>
      <c r="K24" s="18">
        <f t="shared" si="1"/>
        <v>1106.3999999999999</v>
      </c>
      <c r="L24"/>
    </row>
    <row r="25" spans="1:12" ht="12.75">
      <c r="A25" s="18">
        <f t="shared" si="0"/>
        <v>23</v>
      </c>
      <c r="B25" s="18" t="s">
        <v>345</v>
      </c>
      <c r="C25" s="18" t="s">
        <v>7</v>
      </c>
      <c r="D25" s="18">
        <v>1000</v>
      </c>
      <c r="E25" s="18">
        <f>SUM(30.8)</f>
        <v>30.8</v>
      </c>
      <c r="F25" s="18">
        <v>27.8</v>
      </c>
      <c r="G25" s="18">
        <v>0</v>
      </c>
      <c r="H25" s="18">
        <v>0</v>
      </c>
      <c r="I25" s="18">
        <v>0</v>
      </c>
      <c r="J25" s="18">
        <v>39.8</v>
      </c>
      <c r="K25" s="18">
        <f t="shared" si="1"/>
        <v>1098.3999999999999</v>
      </c>
      <c r="L25"/>
    </row>
    <row r="26" spans="1:12" ht="12.75">
      <c r="A26" s="18">
        <f t="shared" si="0"/>
        <v>24</v>
      </c>
      <c r="B26" s="18" t="s">
        <v>346</v>
      </c>
      <c r="C26" s="18" t="s">
        <v>16</v>
      </c>
      <c r="D26" s="18">
        <v>1000</v>
      </c>
      <c r="E26" s="18">
        <f>SUM(46.8)</f>
        <v>46.8</v>
      </c>
      <c r="F26" s="18">
        <v>35.8</v>
      </c>
      <c r="G26" s="18">
        <v>0</v>
      </c>
      <c r="H26" s="18">
        <v>0</v>
      </c>
      <c r="I26" s="18">
        <v>0</v>
      </c>
      <c r="J26" s="18">
        <v>15.8</v>
      </c>
      <c r="K26" s="18">
        <f t="shared" si="1"/>
        <v>1098.3999999999999</v>
      </c>
      <c r="L26"/>
    </row>
    <row r="27" spans="1:12" ht="12.75">
      <c r="A27" s="18">
        <f t="shared" si="0"/>
        <v>25</v>
      </c>
      <c r="B27" s="18" t="s">
        <v>347</v>
      </c>
      <c r="C27" s="18" t="s">
        <v>71</v>
      </c>
      <c r="D27" s="18">
        <v>1000</v>
      </c>
      <c r="E27" s="18">
        <f>SUM(0)</f>
        <v>0</v>
      </c>
      <c r="F27" s="18">
        <v>67.8</v>
      </c>
      <c r="G27" s="18">
        <v>0</v>
      </c>
      <c r="H27" s="18">
        <v>70</v>
      </c>
      <c r="I27" s="18">
        <v>0</v>
      </c>
      <c r="J27" s="9">
        <v>-40.2</v>
      </c>
      <c r="K27" s="18">
        <f t="shared" si="1"/>
        <v>1097.6</v>
      </c>
      <c r="L27"/>
    </row>
    <row r="28" spans="1:12" ht="12.75">
      <c r="A28" s="18">
        <f t="shared" si="0"/>
        <v>26</v>
      </c>
      <c r="B28" s="18" t="s">
        <v>348</v>
      </c>
      <c r="C28" s="18" t="s">
        <v>126</v>
      </c>
      <c r="D28" s="18">
        <v>1000</v>
      </c>
      <c r="E28" s="18">
        <f>SUM(-9.2)</f>
        <v>-9.2</v>
      </c>
      <c r="F28" s="18">
        <v>51.8</v>
      </c>
      <c r="G28" s="18">
        <v>0</v>
      </c>
      <c r="H28" s="18">
        <v>60</v>
      </c>
      <c r="I28" s="18">
        <v>0</v>
      </c>
      <c r="J28" s="18">
        <v>-8.2</v>
      </c>
      <c r="K28" s="18">
        <f t="shared" si="1"/>
        <v>1094.3999999999999</v>
      </c>
      <c r="L28"/>
    </row>
    <row r="29" spans="1:12" ht="12.75">
      <c r="A29" s="18">
        <f t="shared" si="0"/>
        <v>27</v>
      </c>
      <c r="B29" s="18" t="s">
        <v>349</v>
      </c>
      <c r="C29" s="18" t="s">
        <v>7</v>
      </c>
      <c r="D29" s="18">
        <v>1000</v>
      </c>
      <c r="E29" s="18">
        <f>SUM(30.8)</f>
        <v>30.8</v>
      </c>
      <c r="F29" s="18">
        <v>0</v>
      </c>
      <c r="G29" s="18">
        <v>0</v>
      </c>
      <c r="H29" s="18">
        <v>40</v>
      </c>
      <c r="I29" s="18">
        <v>0</v>
      </c>
      <c r="J29" s="9">
        <v>15.8</v>
      </c>
      <c r="K29" s="18">
        <f t="shared" si="1"/>
        <v>1086.6</v>
      </c>
      <c r="L29"/>
    </row>
    <row r="30" spans="1:12" ht="12.75">
      <c r="A30" s="18">
        <f t="shared" si="0"/>
        <v>28</v>
      </c>
      <c r="B30" s="18" t="s">
        <v>350</v>
      </c>
      <c r="C30" s="18" t="s">
        <v>110</v>
      </c>
      <c r="D30" s="18">
        <v>1000</v>
      </c>
      <c r="E30" s="18">
        <f>SUM(0)</f>
        <v>0</v>
      </c>
      <c r="F30" s="18">
        <v>27.8</v>
      </c>
      <c r="G30" s="18">
        <v>0</v>
      </c>
      <c r="H30" s="18">
        <v>0</v>
      </c>
      <c r="I30" s="18">
        <v>0</v>
      </c>
      <c r="J30" s="18">
        <v>47.8</v>
      </c>
      <c r="K30" s="18">
        <f t="shared" si="1"/>
        <v>1075.6</v>
      </c>
      <c r="L30"/>
    </row>
    <row r="31" spans="1:12" ht="12.75">
      <c r="A31" s="18">
        <f t="shared" si="0"/>
        <v>29</v>
      </c>
      <c r="B31" s="18" t="s">
        <v>351</v>
      </c>
      <c r="C31" s="18" t="s">
        <v>14</v>
      </c>
      <c r="D31" s="18">
        <v>1000</v>
      </c>
      <c r="E31" s="18">
        <f>SUM(38.8)</f>
        <v>38.8</v>
      </c>
      <c r="F31" s="18">
        <v>27.8</v>
      </c>
      <c r="G31" s="18">
        <v>0</v>
      </c>
      <c r="H31" s="18">
        <v>0</v>
      </c>
      <c r="I31" s="18">
        <v>0</v>
      </c>
      <c r="J31" s="18">
        <v>7.8</v>
      </c>
      <c r="K31" s="18">
        <f t="shared" si="1"/>
        <v>1074.3999999999999</v>
      </c>
      <c r="L31"/>
    </row>
    <row r="32" spans="1:12" ht="12.75">
      <c r="A32" s="18">
        <f t="shared" si="0"/>
        <v>30</v>
      </c>
      <c r="B32" s="18" t="s">
        <v>352</v>
      </c>
      <c r="C32" s="18" t="s">
        <v>7</v>
      </c>
      <c r="D32" s="18">
        <v>1000</v>
      </c>
      <c r="E32" s="18">
        <f>SUM(30.8)</f>
        <v>30.8</v>
      </c>
      <c r="F32" s="18">
        <v>0</v>
      </c>
      <c r="G32" s="18">
        <v>0</v>
      </c>
      <c r="H32" s="18">
        <v>0</v>
      </c>
      <c r="I32" s="18">
        <v>0</v>
      </c>
      <c r="J32" s="18">
        <v>31.8</v>
      </c>
      <c r="K32" s="18">
        <f t="shared" si="1"/>
        <v>1062.6</v>
      </c>
      <c r="L32"/>
    </row>
    <row r="33" spans="1:12" ht="12.75">
      <c r="A33" s="18">
        <f aca="true" t="shared" si="2" ref="A33:A54">ROW()-2</f>
        <v>31</v>
      </c>
      <c r="B33" s="18" t="s">
        <v>353</v>
      </c>
      <c r="C33" s="18" t="s">
        <v>354</v>
      </c>
      <c r="D33" s="18">
        <v>1000</v>
      </c>
      <c r="E33" s="18">
        <f>SUM(14.8)</f>
        <v>14.8</v>
      </c>
      <c r="F33" s="18">
        <v>11.8</v>
      </c>
      <c r="G33" s="18">
        <v>0</v>
      </c>
      <c r="H33" s="18">
        <v>40</v>
      </c>
      <c r="I33" s="18">
        <v>0</v>
      </c>
      <c r="J33" s="18">
        <v>-8.2</v>
      </c>
      <c r="K33" s="18">
        <f t="shared" si="1"/>
        <v>1058.3999999999999</v>
      </c>
      <c r="L33"/>
    </row>
    <row r="34" spans="1:12" ht="12.75">
      <c r="A34" s="18">
        <f t="shared" si="2"/>
        <v>32</v>
      </c>
      <c r="B34" s="18" t="s">
        <v>355</v>
      </c>
      <c r="C34" s="18" t="s">
        <v>7</v>
      </c>
      <c r="D34" s="18">
        <v>1000</v>
      </c>
      <c r="E34" s="18">
        <f>SUM(38.8)</f>
        <v>38.8</v>
      </c>
      <c r="F34" s="18">
        <v>3.8</v>
      </c>
      <c r="G34" s="18">
        <v>0</v>
      </c>
      <c r="H34" s="18">
        <v>0</v>
      </c>
      <c r="I34" s="18">
        <v>0</v>
      </c>
      <c r="J34" s="18">
        <v>0</v>
      </c>
      <c r="K34" s="18">
        <f t="shared" si="1"/>
        <v>1042.6</v>
      </c>
      <c r="L34"/>
    </row>
    <row r="35" spans="1:12" ht="12.75">
      <c r="A35" s="18">
        <f t="shared" si="2"/>
        <v>33</v>
      </c>
      <c r="B35" s="9" t="s">
        <v>356</v>
      </c>
      <c r="C35" s="9" t="s">
        <v>7</v>
      </c>
      <c r="D35" s="18">
        <v>1000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9">
        <v>39.8</v>
      </c>
      <c r="K35" s="18">
        <f aca="true" t="shared" si="3" ref="K35:K66">SUM(D35:J35)</f>
        <v>1039.8</v>
      </c>
      <c r="L35"/>
    </row>
    <row r="36" spans="1:12" ht="12.75">
      <c r="A36" s="18">
        <f t="shared" si="2"/>
        <v>34</v>
      </c>
      <c r="B36" s="9" t="s">
        <v>357</v>
      </c>
      <c r="C36" s="9" t="s">
        <v>358</v>
      </c>
      <c r="D36" s="18">
        <v>1000</v>
      </c>
      <c r="E36" s="9">
        <v>0</v>
      </c>
      <c r="F36" s="9">
        <v>35.8</v>
      </c>
      <c r="G36" s="18">
        <v>0</v>
      </c>
      <c r="H36" s="18">
        <v>0</v>
      </c>
      <c r="I36" s="18">
        <v>0</v>
      </c>
      <c r="J36" s="18">
        <v>0</v>
      </c>
      <c r="K36" s="18">
        <f t="shared" si="3"/>
        <v>1035.8</v>
      </c>
      <c r="L36"/>
    </row>
    <row r="37" spans="1:12" ht="12.75">
      <c r="A37" s="18">
        <f t="shared" si="2"/>
        <v>35</v>
      </c>
      <c r="B37" s="18" t="s">
        <v>359</v>
      </c>
      <c r="C37" s="18" t="s">
        <v>92</v>
      </c>
      <c r="D37" s="18">
        <v>1000</v>
      </c>
      <c r="E37" s="18">
        <f>SUM(0)</f>
        <v>0</v>
      </c>
      <c r="F37" s="18">
        <v>3.8</v>
      </c>
      <c r="G37" s="18">
        <v>0</v>
      </c>
      <c r="H37" s="18">
        <v>0</v>
      </c>
      <c r="I37" s="18">
        <v>0</v>
      </c>
      <c r="J37" s="18">
        <v>31.8</v>
      </c>
      <c r="K37" s="18">
        <f t="shared" si="3"/>
        <v>1035.6</v>
      </c>
      <c r="L37"/>
    </row>
    <row r="38" spans="1:12" ht="12.75">
      <c r="A38" s="18">
        <f t="shared" si="2"/>
        <v>36</v>
      </c>
      <c r="B38" s="18" t="s">
        <v>360</v>
      </c>
      <c r="C38" s="18" t="s">
        <v>7</v>
      </c>
      <c r="D38" s="18">
        <v>1000</v>
      </c>
      <c r="E38" s="18">
        <f>SUM(6.8)</f>
        <v>6.8</v>
      </c>
      <c r="F38" s="18">
        <v>27.8</v>
      </c>
      <c r="G38" s="18">
        <v>0</v>
      </c>
      <c r="H38" s="18">
        <v>0</v>
      </c>
      <c r="I38" s="18">
        <v>0</v>
      </c>
      <c r="J38" s="18">
        <v>-0.2</v>
      </c>
      <c r="K38" s="18">
        <f t="shared" si="3"/>
        <v>1034.3999999999999</v>
      </c>
      <c r="L38"/>
    </row>
    <row r="39" spans="1:12" ht="12.75">
      <c r="A39" s="18">
        <f t="shared" si="2"/>
        <v>37</v>
      </c>
      <c r="B39" s="18" t="s">
        <v>361</v>
      </c>
      <c r="C39" s="18" t="s">
        <v>16</v>
      </c>
      <c r="D39" s="18">
        <v>1000</v>
      </c>
      <c r="E39" s="18">
        <f>SUM(-9.2)</f>
        <v>-9.2</v>
      </c>
      <c r="F39" s="18">
        <v>27.8</v>
      </c>
      <c r="G39" s="18">
        <v>0</v>
      </c>
      <c r="H39" s="18">
        <v>0</v>
      </c>
      <c r="I39" s="18">
        <v>0</v>
      </c>
      <c r="J39" s="18">
        <v>15.8</v>
      </c>
      <c r="K39" s="18">
        <f t="shared" si="3"/>
        <v>1034.3999999999999</v>
      </c>
      <c r="L39"/>
    </row>
    <row r="40" spans="1:12" ht="12.75">
      <c r="A40" s="18">
        <f t="shared" si="2"/>
        <v>38</v>
      </c>
      <c r="B40" s="18" t="s">
        <v>362</v>
      </c>
      <c r="C40" s="18" t="s">
        <v>7</v>
      </c>
      <c r="D40" s="18">
        <v>1000</v>
      </c>
      <c r="E40" s="18">
        <f>SUM(-9.2)</f>
        <v>-9.2</v>
      </c>
      <c r="F40" s="18">
        <v>35.8</v>
      </c>
      <c r="G40" s="18">
        <v>0</v>
      </c>
      <c r="H40" s="18">
        <v>0</v>
      </c>
      <c r="I40" s="18">
        <v>0</v>
      </c>
      <c r="J40" s="18">
        <v>7.8</v>
      </c>
      <c r="K40" s="18">
        <f t="shared" si="3"/>
        <v>1034.3999999999999</v>
      </c>
      <c r="L40"/>
    </row>
    <row r="41" spans="1:12" ht="12.75">
      <c r="A41" s="18">
        <f t="shared" si="2"/>
        <v>39</v>
      </c>
      <c r="B41" s="18" t="s">
        <v>363</v>
      </c>
      <c r="C41" s="18" t="s">
        <v>7</v>
      </c>
      <c r="D41" s="18">
        <v>1000</v>
      </c>
      <c r="E41" s="18">
        <f>SUM(0)</f>
        <v>0</v>
      </c>
      <c r="F41" s="18">
        <v>0</v>
      </c>
      <c r="G41" s="18">
        <v>0</v>
      </c>
      <c r="H41" s="18">
        <v>0</v>
      </c>
      <c r="I41" s="18">
        <v>0</v>
      </c>
      <c r="J41" s="18">
        <v>23.8</v>
      </c>
      <c r="K41" s="18">
        <f t="shared" si="3"/>
        <v>1023.8</v>
      </c>
      <c r="L41"/>
    </row>
    <row r="42" spans="1:12" ht="12.75">
      <c r="A42" s="18">
        <f t="shared" si="2"/>
        <v>40</v>
      </c>
      <c r="B42" s="18" t="s">
        <v>364</v>
      </c>
      <c r="C42" s="18" t="s">
        <v>7</v>
      </c>
      <c r="D42" s="18">
        <v>1000</v>
      </c>
      <c r="E42" s="18">
        <f>SUM(14.8)</f>
        <v>14.8</v>
      </c>
      <c r="F42" s="18">
        <v>0</v>
      </c>
      <c r="G42" s="18">
        <v>0</v>
      </c>
      <c r="H42" s="18">
        <v>0</v>
      </c>
      <c r="I42" s="18">
        <v>0</v>
      </c>
      <c r="J42" s="18">
        <v>7.8</v>
      </c>
      <c r="K42" s="18">
        <f t="shared" si="3"/>
        <v>1022.5999999999999</v>
      </c>
      <c r="L42"/>
    </row>
    <row r="43" spans="1:12" ht="12.75">
      <c r="A43" s="18">
        <f t="shared" si="2"/>
        <v>41</v>
      </c>
      <c r="B43" s="18" t="s">
        <v>365</v>
      </c>
      <c r="C43" s="18" t="s">
        <v>7</v>
      </c>
      <c r="D43" s="18">
        <v>1000</v>
      </c>
      <c r="E43" s="18">
        <f>SUM(0)</f>
        <v>0</v>
      </c>
      <c r="F43" s="18">
        <v>0</v>
      </c>
      <c r="G43" s="18">
        <v>0</v>
      </c>
      <c r="H43" s="18">
        <v>0</v>
      </c>
      <c r="I43" s="18">
        <v>0</v>
      </c>
      <c r="J43" s="18">
        <v>15.8</v>
      </c>
      <c r="K43" s="18">
        <f t="shared" si="3"/>
        <v>1015.8</v>
      </c>
      <c r="L43"/>
    </row>
    <row r="44" spans="1:12" ht="12.75">
      <c r="A44" s="18">
        <f t="shared" si="2"/>
        <v>42</v>
      </c>
      <c r="B44" s="9" t="s">
        <v>366</v>
      </c>
      <c r="C44" s="9" t="s">
        <v>7</v>
      </c>
      <c r="D44" s="18">
        <v>1000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9">
        <v>15.8</v>
      </c>
      <c r="K44" s="18">
        <f t="shared" si="3"/>
        <v>1015.8</v>
      </c>
      <c r="L44"/>
    </row>
    <row r="45" spans="1:12" ht="12.75">
      <c r="A45" s="18">
        <f t="shared" si="2"/>
        <v>43</v>
      </c>
      <c r="B45" s="9" t="s">
        <v>367</v>
      </c>
      <c r="C45" s="9" t="s">
        <v>368</v>
      </c>
      <c r="D45" s="18">
        <v>1000</v>
      </c>
      <c r="E45" s="9">
        <v>0</v>
      </c>
      <c r="F45" s="9">
        <v>11.8</v>
      </c>
      <c r="G45" s="18">
        <v>0</v>
      </c>
      <c r="H45" s="18">
        <v>0</v>
      </c>
      <c r="I45" s="18">
        <v>0</v>
      </c>
      <c r="J45" s="18">
        <v>0</v>
      </c>
      <c r="K45" s="18">
        <f t="shared" si="3"/>
        <v>1011.8</v>
      </c>
      <c r="L45"/>
    </row>
    <row r="46" spans="1:12" ht="12.75">
      <c r="A46" s="18">
        <f t="shared" si="2"/>
        <v>44</v>
      </c>
      <c r="B46" s="18" t="s">
        <v>369</v>
      </c>
      <c r="C46" s="18" t="s">
        <v>14</v>
      </c>
      <c r="D46" s="18">
        <v>1000</v>
      </c>
      <c r="E46" s="18">
        <f>SUM(14.8)</f>
        <v>14.8</v>
      </c>
      <c r="F46" s="18">
        <v>-4.2</v>
      </c>
      <c r="G46" s="18">
        <v>0</v>
      </c>
      <c r="H46" s="18">
        <v>0</v>
      </c>
      <c r="I46" s="18">
        <v>0</v>
      </c>
      <c r="J46" s="18">
        <v>-0.2</v>
      </c>
      <c r="K46" s="18">
        <f t="shared" si="3"/>
        <v>1010.3999999999999</v>
      </c>
      <c r="L46"/>
    </row>
    <row r="47" spans="1:12" ht="12.75">
      <c r="A47" s="18">
        <f t="shared" si="2"/>
        <v>45</v>
      </c>
      <c r="B47" s="9" t="s">
        <v>370</v>
      </c>
      <c r="C47" s="9" t="s">
        <v>7</v>
      </c>
      <c r="D47" s="18">
        <v>1000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9">
        <v>7.8</v>
      </c>
      <c r="K47" s="18">
        <f t="shared" si="3"/>
        <v>1007.8</v>
      </c>
      <c r="L47"/>
    </row>
    <row r="48" spans="1:12" ht="12.75">
      <c r="A48" s="18">
        <f t="shared" si="2"/>
        <v>46</v>
      </c>
      <c r="B48" s="9" t="s">
        <v>371</v>
      </c>
      <c r="C48" s="9" t="s">
        <v>7</v>
      </c>
      <c r="D48" s="18">
        <v>1000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9">
        <v>7.8</v>
      </c>
      <c r="K48" s="18">
        <f t="shared" si="3"/>
        <v>1007.8</v>
      </c>
      <c r="L48"/>
    </row>
    <row r="49" spans="1:12" ht="12.75">
      <c r="A49" s="18">
        <f t="shared" si="2"/>
        <v>47</v>
      </c>
      <c r="B49" s="18" t="s">
        <v>372</v>
      </c>
      <c r="C49" s="18" t="s">
        <v>7</v>
      </c>
      <c r="D49" s="18">
        <v>1000</v>
      </c>
      <c r="E49" s="18">
        <f>SUM(0)</f>
        <v>0</v>
      </c>
      <c r="F49" s="18">
        <v>0</v>
      </c>
      <c r="G49" s="18">
        <v>0</v>
      </c>
      <c r="H49" s="18">
        <v>0</v>
      </c>
      <c r="I49" s="18">
        <v>0</v>
      </c>
      <c r="J49" s="18">
        <v>7.8</v>
      </c>
      <c r="K49" s="18">
        <f t="shared" si="3"/>
        <v>1007.8</v>
      </c>
      <c r="L49"/>
    </row>
    <row r="50" spans="1:12" ht="12.75">
      <c r="A50" s="18">
        <f t="shared" si="2"/>
        <v>48</v>
      </c>
      <c r="B50" s="18" t="s">
        <v>373</v>
      </c>
      <c r="C50" s="18" t="s">
        <v>7</v>
      </c>
      <c r="D50" s="18">
        <v>1000</v>
      </c>
      <c r="E50" s="18">
        <f>SUM(-25.2)</f>
        <v>-25.2</v>
      </c>
      <c r="F50" s="18">
        <v>0</v>
      </c>
      <c r="G50" s="18">
        <v>0</v>
      </c>
      <c r="H50" s="18">
        <v>0</v>
      </c>
      <c r="I50" s="18">
        <v>0</v>
      </c>
      <c r="J50" s="18">
        <v>31.8</v>
      </c>
      <c r="K50" s="18">
        <f t="shared" si="3"/>
        <v>1006.5999999999999</v>
      </c>
      <c r="L50"/>
    </row>
    <row r="51" spans="1:12" ht="12.75">
      <c r="A51" s="18">
        <f t="shared" si="2"/>
        <v>49</v>
      </c>
      <c r="B51" s="9" t="s">
        <v>374</v>
      </c>
      <c r="C51" s="9" t="s">
        <v>9</v>
      </c>
      <c r="D51" s="18">
        <v>1000</v>
      </c>
      <c r="E51" s="9">
        <v>0</v>
      </c>
      <c r="F51" s="9">
        <v>3.8</v>
      </c>
      <c r="G51" s="18">
        <v>0</v>
      </c>
      <c r="H51" s="18">
        <v>0</v>
      </c>
      <c r="I51" s="18">
        <v>0</v>
      </c>
      <c r="J51" s="18">
        <v>0</v>
      </c>
      <c r="K51" s="18">
        <f t="shared" si="3"/>
        <v>1003.8</v>
      </c>
      <c r="L51"/>
    </row>
    <row r="52" spans="1:12" ht="12.75">
      <c r="A52" s="18">
        <f t="shared" si="2"/>
        <v>50</v>
      </c>
      <c r="B52" s="9" t="s">
        <v>375</v>
      </c>
      <c r="C52" s="9" t="s">
        <v>26</v>
      </c>
      <c r="D52" s="18">
        <v>1000</v>
      </c>
      <c r="E52" s="9">
        <v>0</v>
      </c>
      <c r="F52" s="9">
        <v>3.8</v>
      </c>
      <c r="G52" s="18">
        <v>0</v>
      </c>
      <c r="H52" s="18">
        <v>0</v>
      </c>
      <c r="I52" s="18">
        <v>0</v>
      </c>
      <c r="J52" s="18">
        <v>0</v>
      </c>
      <c r="K52" s="18">
        <f t="shared" si="3"/>
        <v>1003.8</v>
      </c>
      <c r="L52"/>
    </row>
    <row r="53" spans="1:12" ht="12.75">
      <c r="A53" s="18">
        <f t="shared" si="2"/>
        <v>51</v>
      </c>
      <c r="B53" s="18" t="s">
        <v>376</v>
      </c>
      <c r="C53" s="18" t="s">
        <v>20</v>
      </c>
      <c r="D53" s="18">
        <v>1000</v>
      </c>
      <c r="E53" s="19">
        <f>SUM(0)</f>
        <v>0</v>
      </c>
      <c r="F53" s="19">
        <v>3.8</v>
      </c>
      <c r="G53" s="18">
        <v>0</v>
      </c>
      <c r="H53" s="18">
        <v>0</v>
      </c>
      <c r="I53" s="18">
        <v>0</v>
      </c>
      <c r="J53" s="18">
        <v>0</v>
      </c>
      <c r="K53" s="18">
        <f t="shared" si="3"/>
        <v>1003.8</v>
      </c>
      <c r="L53"/>
    </row>
    <row r="54" spans="1:12" ht="12.75">
      <c r="A54" s="18">
        <f t="shared" si="2"/>
        <v>52</v>
      </c>
      <c r="B54" s="18" t="s">
        <v>377</v>
      </c>
      <c r="C54" s="18" t="s">
        <v>14</v>
      </c>
      <c r="D54" s="18">
        <v>1000</v>
      </c>
      <c r="E54" s="18">
        <f>SUM(-9.2)</f>
        <v>-9.2</v>
      </c>
      <c r="F54" s="18">
        <v>19.8</v>
      </c>
      <c r="G54" s="18">
        <v>0</v>
      </c>
      <c r="H54" s="18">
        <v>0</v>
      </c>
      <c r="I54" s="18">
        <v>0</v>
      </c>
      <c r="J54" s="18">
        <v>-8.2</v>
      </c>
      <c r="K54" s="18">
        <f t="shared" si="3"/>
        <v>1002.3999999999999</v>
      </c>
      <c r="L54"/>
    </row>
    <row r="55" spans="1:12" ht="12.75">
      <c r="A55" s="18">
        <f aca="true" t="shared" si="4" ref="A55:A61">ROW()-2</f>
        <v>53</v>
      </c>
      <c r="B55" s="18" t="s">
        <v>378</v>
      </c>
      <c r="C55" s="18" t="s">
        <v>92</v>
      </c>
      <c r="D55" s="18">
        <v>1000</v>
      </c>
      <c r="E55" s="19">
        <f>SUM(0)</f>
        <v>0</v>
      </c>
      <c r="F55" s="19">
        <v>-4.2</v>
      </c>
      <c r="G55" s="18">
        <v>0</v>
      </c>
      <c r="H55" s="18">
        <v>0</v>
      </c>
      <c r="I55" s="18">
        <v>0</v>
      </c>
      <c r="J55" s="18">
        <v>0</v>
      </c>
      <c r="K55" s="18">
        <f t="shared" si="3"/>
        <v>995.8</v>
      </c>
      <c r="L55"/>
    </row>
    <row r="56" spans="1:12" ht="12.75">
      <c r="A56" s="18">
        <f t="shared" si="4"/>
        <v>54</v>
      </c>
      <c r="B56" s="18" t="s">
        <v>379</v>
      </c>
      <c r="C56" s="18" t="s">
        <v>26</v>
      </c>
      <c r="D56" s="18">
        <v>1000</v>
      </c>
      <c r="E56" s="18">
        <f>SUM(0)</f>
        <v>0</v>
      </c>
      <c r="F56" s="18">
        <v>-4.2</v>
      </c>
      <c r="G56" s="18">
        <v>0</v>
      </c>
      <c r="H56" s="18">
        <v>0</v>
      </c>
      <c r="I56" s="18">
        <v>0</v>
      </c>
      <c r="J56" s="18">
        <v>0</v>
      </c>
      <c r="K56" s="18">
        <f t="shared" si="3"/>
        <v>995.8</v>
      </c>
      <c r="L56"/>
    </row>
    <row r="57" spans="1:12" ht="12.75">
      <c r="A57" s="18">
        <f t="shared" si="4"/>
        <v>55</v>
      </c>
      <c r="B57" s="9" t="s">
        <v>380</v>
      </c>
      <c r="C57" s="9" t="s">
        <v>71</v>
      </c>
      <c r="D57" s="18">
        <v>1000</v>
      </c>
      <c r="E57" s="9">
        <v>0</v>
      </c>
      <c r="F57" s="9">
        <v>-4.2</v>
      </c>
      <c r="G57" s="18">
        <v>0</v>
      </c>
      <c r="H57" s="18">
        <v>0</v>
      </c>
      <c r="I57" s="18">
        <v>0</v>
      </c>
      <c r="J57" s="18">
        <v>0</v>
      </c>
      <c r="K57" s="18">
        <f t="shared" si="3"/>
        <v>995.8</v>
      </c>
      <c r="L57"/>
    </row>
    <row r="58" spans="1:12" ht="12.75">
      <c r="A58" s="18">
        <f t="shared" si="4"/>
        <v>56</v>
      </c>
      <c r="B58" s="18" t="s">
        <v>381</v>
      </c>
      <c r="C58" s="18" t="s">
        <v>71</v>
      </c>
      <c r="D58" s="18">
        <v>1000</v>
      </c>
      <c r="E58" s="18">
        <f>SUM(0)</f>
        <v>0</v>
      </c>
      <c r="F58" s="18">
        <v>3.8</v>
      </c>
      <c r="G58" s="18">
        <v>0</v>
      </c>
      <c r="H58" s="18">
        <v>0</v>
      </c>
      <c r="I58" s="18">
        <v>0</v>
      </c>
      <c r="J58" s="9">
        <v>-8.2</v>
      </c>
      <c r="K58" s="18">
        <f t="shared" si="3"/>
        <v>995.5999999999999</v>
      </c>
      <c r="L58"/>
    </row>
    <row r="59" spans="1:12" ht="12.75">
      <c r="A59" s="18">
        <f>ROW()-2</f>
        <v>57</v>
      </c>
      <c r="B59" s="18" t="s">
        <v>382</v>
      </c>
      <c r="C59" s="18" t="s">
        <v>7</v>
      </c>
      <c r="D59" s="18">
        <v>1000</v>
      </c>
      <c r="E59" s="18">
        <f>SUM(0)</f>
        <v>0</v>
      </c>
      <c r="F59" s="18">
        <v>3.8</v>
      </c>
      <c r="G59" s="18">
        <v>0</v>
      </c>
      <c r="H59" s="18">
        <v>0</v>
      </c>
      <c r="I59" s="18">
        <v>0</v>
      </c>
      <c r="J59" s="18">
        <v>-8.2</v>
      </c>
      <c r="K59" s="18">
        <f t="shared" si="3"/>
        <v>995.5999999999999</v>
      </c>
      <c r="L59"/>
    </row>
    <row r="60" spans="1:12" ht="12.75">
      <c r="A60" s="18">
        <f t="shared" si="4"/>
        <v>58</v>
      </c>
      <c r="B60" s="9" t="s">
        <v>383</v>
      </c>
      <c r="C60" s="9" t="s">
        <v>358</v>
      </c>
      <c r="D60" s="18">
        <v>1000</v>
      </c>
      <c r="E60" s="9">
        <v>0</v>
      </c>
      <c r="F60" s="9">
        <v>-4.2</v>
      </c>
      <c r="G60" s="18">
        <v>0</v>
      </c>
      <c r="H60" s="18">
        <v>0</v>
      </c>
      <c r="I60" s="18">
        <v>0</v>
      </c>
      <c r="J60" s="18">
        <v>-0.2</v>
      </c>
      <c r="K60" s="18">
        <f t="shared" si="3"/>
        <v>995.5999999999999</v>
      </c>
      <c r="L60"/>
    </row>
    <row r="61" spans="1:12" ht="12.75">
      <c r="A61" s="18">
        <f t="shared" si="4"/>
        <v>59</v>
      </c>
      <c r="B61" s="18" t="s">
        <v>384</v>
      </c>
      <c r="C61" s="18" t="s">
        <v>16</v>
      </c>
      <c r="D61" s="18">
        <v>1000</v>
      </c>
      <c r="E61" s="18">
        <f>SUM(-1.2)</f>
        <v>-1.2</v>
      </c>
      <c r="F61" s="18">
        <v>-20.2</v>
      </c>
      <c r="G61" s="18">
        <v>0</v>
      </c>
      <c r="H61" s="18">
        <v>0</v>
      </c>
      <c r="I61" s="18">
        <v>0</v>
      </c>
      <c r="J61" s="18">
        <v>15.8</v>
      </c>
      <c r="K61" s="18">
        <f t="shared" si="3"/>
        <v>994.3999999999999</v>
      </c>
      <c r="L61"/>
    </row>
    <row r="62" spans="1:12" ht="12.75">
      <c r="A62" s="18">
        <f aca="true" t="shared" si="5" ref="A62:A90">ROW()-2</f>
        <v>60</v>
      </c>
      <c r="B62" s="9" t="s">
        <v>385</v>
      </c>
      <c r="C62" s="9" t="s">
        <v>14</v>
      </c>
      <c r="D62" s="18">
        <v>1000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9">
        <v>-8.2</v>
      </c>
      <c r="K62" s="18">
        <f t="shared" si="3"/>
        <v>991.8</v>
      </c>
      <c r="L62"/>
    </row>
    <row r="63" spans="1:12" ht="12.75">
      <c r="A63" s="18">
        <f t="shared" si="5"/>
        <v>61</v>
      </c>
      <c r="B63" s="18" t="s">
        <v>386</v>
      </c>
      <c r="C63" s="18" t="s">
        <v>7</v>
      </c>
      <c r="D63" s="18">
        <v>1000</v>
      </c>
      <c r="E63" s="18">
        <f>SUM(0)</f>
        <v>0</v>
      </c>
      <c r="F63" s="18">
        <v>0</v>
      </c>
      <c r="G63" s="18">
        <v>0</v>
      </c>
      <c r="H63" s="18">
        <v>0</v>
      </c>
      <c r="I63" s="18">
        <v>0</v>
      </c>
      <c r="J63" s="18">
        <v>-8.2</v>
      </c>
      <c r="K63" s="18">
        <f t="shared" si="3"/>
        <v>991.8</v>
      </c>
      <c r="L63"/>
    </row>
    <row r="64" spans="1:12" ht="12.75">
      <c r="A64" s="18">
        <f t="shared" si="5"/>
        <v>62</v>
      </c>
      <c r="B64" s="18" t="s">
        <v>387</v>
      </c>
      <c r="C64" s="18" t="s">
        <v>26</v>
      </c>
      <c r="D64" s="18">
        <v>1000</v>
      </c>
      <c r="E64" s="19">
        <f>SUM(-9.2)</f>
        <v>-9.2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f t="shared" si="3"/>
        <v>990.8</v>
      </c>
      <c r="L64"/>
    </row>
    <row r="65" spans="1:12" ht="12.75">
      <c r="A65" s="18">
        <f t="shared" si="5"/>
        <v>63</v>
      </c>
      <c r="B65" s="18" t="s">
        <v>388</v>
      </c>
      <c r="C65" s="18" t="s">
        <v>33</v>
      </c>
      <c r="D65" s="18">
        <v>1000</v>
      </c>
      <c r="E65" s="18">
        <f>SUM(-9.2)</f>
        <v>-9.2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f t="shared" si="3"/>
        <v>990.8</v>
      </c>
      <c r="L65"/>
    </row>
    <row r="66" spans="1:12" ht="12.75">
      <c r="A66" s="18">
        <f t="shared" si="5"/>
        <v>64</v>
      </c>
      <c r="B66" s="18" t="s">
        <v>389</v>
      </c>
      <c r="C66" s="18" t="s">
        <v>390</v>
      </c>
      <c r="D66" s="18">
        <v>1000</v>
      </c>
      <c r="E66" s="19">
        <f>SUM(0)</f>
        <v>0</v>
      </c>
      <c r="F66" s="19">
        <v>-12.2</v>
      </c>
      <c r="G66" s="18">
        <v>0</v>
      </c>
      <c r="H66" s="18">
        <v>0</v>
      </c>
      <c r="I66" s="18">
        <v>0</v>
      </c>
      <c r="J66" s="18">
        <v>0</v>
      </c>
      <c r="K66" s="18">
        <f t="shared" si="3"/>
        <v>987.8</v>
      </c>
      <c r="L66"/>
    </row>
    <row r="67" spans="1:12" ht="12.75">
      <c r="A67" s="18">
        <f t="shared" si="5"/>
        <v>65</v>
      </c>
      <c r="B67" s="18" t="s">
        <v>391</v>
      </c>
      <c r="C67" s="18" t="s">
        <v>110</v>
      </c>
      <c r="D67" s="18">
        <v>1000</v>
      </c>
      <c r="E67" s="19">
        <f>SUM(0)</f>
        <v>0</v>
      </c>
      <c r="F67" s="19">
        <v>-12.2</v>
      </c>
      <c r="G67" s="18">
        <v>0</v>
      </c>
      <c r="H67" s="18">
        <v>0</v>
      </c>
      <c r="I67" s="18">
        <v>0</v>
      </c>
      <c r="J67" s="18">
        <v>0</v>
      </c>
      <c r="K67" s="18">
        <f aca="true" t="shared" si="6" ref="K67:K98">SUM(D67:J67)</f>
        <v>987.8</v>
      </c>
      <c r="L67"/>
    </row>
    <row r="68" spans="1:12" ht="12.75">
      <c r="A68" s="18">
        <f t="shared" si="5"/>
        <v>66</v>
      </c>
      <c r="B68" s="18" t="s">
        <v>392</v>
      </c>
      <c r="C68" s="18" t="s">
        <v>20</v>
      </c>
      <c r="D68" s="18">
        <v>1000</v>
      </c>
      <c r="E68" s="18">
        <f>SUM(0)</f>
        <v>0</v>
      </c>
      <c r="F68" s="18">
        <v>-12.2</v>
      </c>
      <c r="G68" s="18">
        <v>0</v>
      </c>
      <c r="H68" s="18">
        <v>0</v>
      </c>
      <c r="I68" s="18">
        <v>0</v>
      </c>
      <c r="J68" s="18">
        <v>0</v>
      </c>
      <c r="K68" s="18">
        <f t="shared" si="6"/>
        <v>987.8</v>
      </c>
      <c r="L68"/>
    </row>
    <row r="69" spans="1:12" ht="12.75">
      <c r="A69" s="18">
        <f t="shared" si="5"/>
        <v>67</v>
      </c>
      <c r="B69" s="18" t="s">
        <v>393</v>
      </c>
      <c r="C69" s="18" t="s">
        <v>7</v>
      </c>
      <c r="D69" s="18">
        <v>1000</v>
      </c>
      <c r="E69" s="18">
        <f>SUM(-17.2)</f>
        <v>-17.2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f t="shared" si="6"/>
        <v>982.8</v>
      </c>
      <c r="L69"/>
    </row>
    <row r="70" spans="1:12" ht="12.75">
      <c r="A70" s="18">
        <f t="shared" si="5"/>
        <v>68</v>
      </c>
      <c r="B70" s="18" t="s">
        <v>394</v>
      </c>
      <c r="C70" s="18" t="s">
        <v>26</v>
      </c>
      <c r="D70" s="18">
        <v>1000</v>
      </c>
      <c r="E70" s="18">
        <f>SUM(-17.2)</f>
        <v>-17.2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f t="shared" si="6"/>
        <v>982.8</v>
      </c>
      <c r="L70"/>
    </row>
    <row r="71" spans="1:12" ht="12.75">
      <c r="A71" s="18">
        <f t="shared" si="5"/>
        <v>69</v>
      </c>
      <c r="B71" s="18" t="s">
        <v>395</v>
      </c>
      <c r="C71" s="18" t="s">
        <v>26</v>
      </c>
      <c r="D71" s="18">
        <v>1000</v>
      </c>
      <c r="E71" s="18">
        <f>SUM(0)</f>
        <v>0</v>
      </c>
      <c r="F71" s="18">
        <v>-20.2</v>
      </c>
      <c r="G71" s="18">
        <v>0</v>
      </c>
      <c r="H71" s="18">
        <v>0</v>
      </c>
      <c r="I71" s="18">
        <v>0</v>
      </c>
      <c r="J71" s="18">
        <v>0</v>
      </c>
      <c r="K71" s="18">
        <f t="shared" si="6"/>
        <v>979.8</v>
      </c>
      <c r="L71"/>
    </row>
    <row r="72" spans="1:12" ht="12.75">
      <c r="A72" s="18">
        <f t="shared" si="5"/>
        <v>70</v>
      </c>
      <c r="B72" s="9" t="s">
        <v>396</v>
      </c>
      <c r="C72" s="9" t="s">
        <v>358</v>
      </c>
      <c r="D72" s="18">
        <v>1000</v>
      </c>
      <c r="E72" s="9">
        <v>0</v>
      </c>
      <c r="F72" s="9">
        <v>3.8</v>
      </c>
      <c r="G72" s="18">
        <v>0</v>
      </c>
      <c r="H72" s="18">
        <v>0</v>
      </c>
      <c r="I72" s="18">
        <v>0</v>
      </c>
      <c r="J72" s="18">
        <v>-24.2</v>
      </c>
      <c r="K72" s="18">
        <f t="shared" si="6"/>
        <v>979.5999999999999</v>
      </c>
      <c r="L72"/>
    </row>
    <row r="73" spans="1:12" ht="12.75">
      <c r="A73" s="18">
        <f t="shared" si="5"/>
        <v>71</v>
      </c>
      <c r="B73" s="9" t="s">
        <v>397</v>
      </c>
      <c r="C73" s="9" t="s">
        <v>14</v>
      </c>
      <c r="D73" s="18">
        <v>1000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9">
        <v>-24.2</v>
      </c>
      <c r="K73" s="18">
        <f t="shared" si="6"/>
        <v>975.8</v>
      </c>
      <c r="L73"/>
    </row>
    <row r="74" spans="1:12" ht="12.75">
      <c r="A74" s="18">
        <f t="shared" si="5"/>
        <v>72</v>
      </c>
      <c r="B74" s="9" t="s">
        <v>398</v>
      </c>
      <c r="C74" s="9" t="s">
        <v>92</v>
      </c>
      <c r="D74" s="18">
        <v>1000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9">
        <v>-24.2</v>
      </c>
      <c r="K74" s="18">
        <f t="shared" si="6"/>
        <v>975.8</v>
      </c>
      <c r="L74"/>
    </row>
    <row r="75" spans="1:12" ht="12.75">
      <c r="A75" s="18">
        <f t="shared" si="5"/>
        <v>73</v>
      </c>
      <c r="B75" s="18" t="s">
        <v>399</v>
      </c>
      <c r="C75" s="18" t="s">
        <v>7</v>
      </c>
      <c r="D75" s="18">
        <v>1000</v>
      </c>
      <c r="E75" s="18">
        <f>SUM(0)</f>
        <v>0</v>
      </c>
      <c r="F75" s="18">
        <v>0</v>
      </c>
      <c r="G75" s="18">
        <v>0</v>
      </c>
      <c r="H75" s="18">
        <v>0</v>
      </c>
      <c r="I75" s="18">
        <v>0</v>
      </c>
      <c r="J75" s="18">
        <v>-24.2</v>
      </c>
      <c r="K75" s="18">
        <f t="shared" si="6"/>
        <v>975.8</v>
      </c>
      <c r="L75"/>
    </row>
    <row r="76" spans="1:12" ht="12.75">
      <c r="A76" s="18">
        <f t="shared" si="5"/>
        <v>74</v>
      </c>
      <c r="B76" s="9" t="s">
        <v>400</v>
      </c>
      <c r="C76" s="9" t="s">
        <v>7</v>
      </c>
      <c r="D76" s="18">
        <v>1000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9">
        <v>-24.2</v>
      </c>
      <c r="K76" s="18">
        <f t="shared" si="6"/>
        <v>975.8</v>
      </c>
      <c r="L76"/>
    </row>
    <row r="77" spans="1:12" ht="12.75">
      <c r="A77" s="18">
        <f t="shared" si="5"/>
        <v>75</v>
      </c>
      <c r="B77" s="9" t="s">
        <v>401</v>
      </c>
      <c r="C77" s="9" t="s">
        <v>7</v>
      </c>
      <c r="D77" s="18">
        <v>1000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9">
        <v>-24.2</v>
      </c>
      <c r="K77" s="18">
        <f t="shared" si="6"/>
        <v>975.8</v>
      </c>
      <c r="L77"/>
    </row>
    <row r="78" spans="1:12" ht="12.75">
      <c r="A78" s="18">
        <f t="shared" si="5"/>
        <v>76</v>
      </c>
      <c r="B78" s="18" t="s">
        <v>402</v>
      </c>
      <c r="C78" s="18" t="s">
        <v>403</v>
      </c>
      <c r="D78" s="18">
        <v>1000</v>
      </c>
      <c r="E78" s="18">
        <f>SUM(-25.2)</f>
        <v>-25.2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f t="shared" si="6"/>
        <v>974.8</v>
      </c>
      <c r="L78"/>
    </row>
    <row r="79" spans="1:12" ht="12.75">
      <c r="A79" s="18">
        <f t="shared" si="5"/>
        <v>77</v>
      </c>
      <c r="B79" s="18" t="s">
        <v>404</v>
      </c>
      <c r="C79" s="18" t="s">
        <v>26</v>
      </c>
      <c r="D79" s="18">
        <v>1000</v>
      </c>
      <c r="E79" s="19">
        <f>SUM(-25.2)</f>
        <v>-25.2</v>
      </c>
      <c r="F79" s="19">
        <v>0</v>
      </c>
      <c r="G79" s="18">
        <v>0</v>
      </c>
      <c r="H79" s="18">
        <v>0</v>
      </c>
      <c r="I79" s="18">
        <v>0</v>
      </c>
      <c r="J79" s="18">
        <v>0</v>
      </c>
      <c r="K79" s="18">
        <f t="shared" si="6"/>
        <v>974.8</v>
      </c>
      <c r="L79"/>
    </row>
    <row r="80" spans="1:12" ht="12.75">
      <c r="A80" s="18">
        <f t="shared" si="5"/>
        <v>78</v>
      </c>
      <c r="B80" s="18" t="s">
        <v>405</v>
      </c>
      <c r="C80" s="18" t="s">
        <v>20</v>
      </c>
      <c r="D80" s="18">
        <v>1000</v>
      </c>
      <c r="E80" s="18">
        <f>SUM(0)</f>
        <v>0</v>
      </c>
      <c r="F80" s="18">
        <v>-28.2</v>
      </c>
      <c r="G80" s="18">
        <v>0</v>
      </c>
      <c r="H80" s="18">
        <v>0</v>
      </c>
      <c r="I80" s="18">
        <v>0</v>
      </c>
      <c r="J80" s="18">
        <v>0</v>
      </c>
      <c r="K80" s="18">
        <f t="shared" si="6"/>
        <v>971.8</v>
      </c>
      <c r="L80"/>
    </row>
    <row r="81" spans="1:12" ht="12.75">
      <c r="A81" s="18">
        <f t="shared" si="5"/>
        <v>79</v>
      </c>
      <c r="B81" s="18" t="s">
        <v>406</v>
      </c>
      <c r="C81" s="18" t="s">
        <v>94</v>
      </c>
      <c r="D81" s="18">
        <v>1000</v>
      </c>
      <c r="E81" s="18">
        <f>SUM(0)</f>
        <v>0</v>
      </c>
      <c r="F81" s="18">
        <v>-28.2</v>
      </c>
      <c r="G81" s="18">
        <v>0</v>
      </c>
      <c r="H81" s="18">
        <v>0</v>
      </c>
      <c r="I81" s="18">
        <v>0</v>
      </c>
      <c r="J81" s="18">
        <v>0</v>
      </c>
      <c r="K81" s="18">
        <f t="shared" si="6"/>
        <v>971.8</v>
      </c>
      <c r="L81"/>
    </row>
    <row r="82" spans="1:12" ht="12.75">
      <c r="A82" s="18">
        <f t="shared" si="5"/>
        <v>80</v>
      </c>
      <c r="B82" s="9" t="s">
        <v>407</v>
      </c>
      <c r="C82" s="9" t="s">
        <v>368</v>
      </c>
      <c r="D82" s="18">
        <v>1000</v>
      </c>
      <c r="E82" s="9">
        <v>0</v>
      </c>
      <c r="F82" s="9">
        <v>-28.2</v>
      </c>
      <c r="G82" s="18">
        <v>0</v>
      </c>
      <c r="H82" s="18">
        <v>0</v>
      </c>
      <c r="I82" s="18">
        <v>0</v>
      </c>
      <c r="J82" s="18">
        <v>0</v>
      </c>
      <c r="K82" s="18">
        <f t="shared" si="6"/>
        <v>971.8</v>
      </c>
      <c r="L82"/>
    </row>
    <row r="83" spans="1:12" ht="12.75">
      <c r="A83" s="18">
        <f t="shared" si="5"/>
        <v>81</v>
      </c>
      <c r="B83" s="18" t="s">
        <v>408</v>
      </c>
      <c r="C83" s="18" t="s">
        <v>71</v>
      </c>
      <c r="D83" s="18">
        <v>1000</v>
      </c>
      <c r="E83" s="18">
        <f>SUM(0)</f>
        <v>0</v>
      </c>
      <c r="F83" s="18">
        <v>-4.2</v>
      </c>
      <c r="G83" s="18">
        <v>0</v>
      </c>
      <c r="H83" s="18">
        <v>0</v>
      </c>
      <c r="I83" s="18">
        <v>0</v>
      </c>
      <c r="J83" s="18">
        <v>-24.2</v>
      </c>
      <c r="K83" s="18">
        <f t="shared" si="6"/>
        <v>971.5999999999999</v>
      </c>
      <c r="L83"/>
    </row>
    <row r="84" spans="1:12" ht="12.75">
      <c r="A84" s="18">
        <f t="shared" si="5"/>
        <v>82</v>
      </c>
      <c r="B84" s="18" t="s">
        <v>409</v>
      </c>
      <c r="C84" s="18" t="s">
        <v>71</v>
      </c>
      <c r="D84" s="18">
        <v>1000</v>
      </c>
      <c r="E84" s="18">
        <f>SUM(0)</f>
        <v>0</v>
      </c>
      <c r="F84" s="18">
        <v>11.8</v>
      </c>
      <c r="G84" s="18">
        <v>0</v>
      </c>
      <c r="H84" s="18">
        <v>0</v>
      </c>
      <c r="I84" s="18">
        <v>0</v>
      </c>
      <c r="J84" s="9">
        <v>-40.2</v>
      </c>
      <c r="K84" s="18">
        <f t="shared" si="6"/>
        <v>971.5999999999999</v>
      </c>
      <c r="L84"/>
    </row>
    <row r="85" spans="1:12" ht="12.75">
      <c r="A85" s="18">
        <f t="shared" si="5"/>
        <v>83</v>
      </c>
      <c r="B85" s="18" t="s">
        <v>410</v>
      </c>
      <c r="C85" s="18" t="s">
        <v>7</v>
      </c>
      <c r="D85" s="18">
        <v>1000</v>
      </c>
      <c r="E85" s="18">
        <f>SUM(0)</f>
        <v>0</v>
      </c>
      <c r="F85" s="18">
        <v>-20.2</v>
      </c>
      <c r="G85" s="18">
        <v>0</v>
      </c>
      <c r="H85" s="18">
        <v>0</v>
      </c>
      <c r="I85" s="18">
        <v>0</v>
      </c>
      <c r="J85" s="18">
        <v>-8.2</v>
      </c>
      <c r="K85" s="18">
        <f t="shared" si="6"/>
        <v>971.5999999999999</v>
      </c>
      <c r="L85"/>
    </row>
    <row r="86" spans="1:12" ht="12.75">
      <c r="A86" s="18">
        <f t="shared" si="5"/>
        <v>84</v>
      </c>
      <c r="B86" s="18" t="s">
        <v>411</v>
      </c>
      <c r="C86" s="18" t="s">
        <v>110</v>
      </c>
      <c r="D86" s="18">
        <v>1000</v>
      </c>
      <c r="E86" s="18">
        <f>SUM(0)</f>
        <v>0</v>
      </c>
      <c r="F86" s="18">
        <v>-28.2</v>
      </c>
      <c r="G86" s="18">
        <v>0</v>
      </c>
      <c r="H86" s="18">
        <v>0</v>
      </c>
      <c r="I86" s="18">
        <v>0</v>
      </c>
      <c r="J86" s="18">
        <v>-0.2</v>
      </c>
      <c r="K86" s="18">
        <f t="shared" si="6"/>
        <v>971.5999999999999</v>
      </c>
      <c r="L86"/>
    </row>
    <row r="87" spans="1:12" ht="12.75">
      <c r="A87" s="18">
        <f t="shared" si="5"/>
        <v>85</v>
      </c>
      <c r="B87" s="18" t="s">
        <v>412</v>
      </c>
      <c r="C87" s="18" t="s">
        <v>7</v>
      </c>
      <c r="D87" s="18">
        <v>1000</v>
      </c>
      <c r="E87" s="18">
        <f>SUM(0)</f>
        <v>0</v>
      </c>
      <c r="F87" s="18">
        <v>-4.2</v>
      </c>
      <c r="G87" s="18">
        <v>0</v>
      </c>
      <c r="H87" s="18">
        <v>0</v>
      </c>
      <c r="I87" s="18">
        <v>0</v>
      </c>
      <c r="J87" s="18">
        <v>-24.2</v>
      </c>
      <c r="K87" s="18">
        <f t="shared" si="6"/>
        <v>971.5999999999999</v>
      </c>
      <c r="L87"/>
    </row>
    <row r="88" spans="1:12" ht="12.75">
      <c r="A88" s="18">
        <f t="shared" si="5"/>
        <v>86</v>
      </c>
      <c r="B88" s="18" t="s">
        <v>413</v>
      </c>
      <c r="C88" s="18" t="s">
        <v>14</v>
      </c>
      <c r="D88" s="18">
        <v>1000</v>
      </c>
      <c r="E88" s="18">
        <f>SUM(-9.2)</f>
        <v>-9.2</v>
      </c>
      <c r="F88" s="18">
        <v>11.8</v>
      </c>
      <c r="G88" s="18">
        <v>0</v>
      </c>
      <c r="H88" s="18">
        <v>0</v>
      </c>
      <c r="I88" s="18">
        <v>0</v>
      </c>
      <c r="J88" s="18">
        <v>-32.2</v>
      </c>
      <c r="K88" s="18">
        <f t="shared" si="6"/>
        <v>970.3999999999999</v>
      </c>
      <c r="L88"/>
    </row>
    <row r="89" spans="1:12" ht="12.75">
      <c r="A89" s="18">
        <f t="shared" si="5"/>
        <v>87</v>
      </c>
      <c r="B89" s="18" t="s">
        <v>414</v>
      </c>
      <c r="C89" s="18" t="s">
        <v>33</v>
      </c>
      <c r="D89" s="18">
        <v>1000</v>
      </c>
      <c r="E89" s="18">
        <f>SUM(-9.2)</f>
        <v>-9.2</v>
      </c>
      <c r="F89" s="18">
        <v>3.8</v>
      </c>
      <c r="G89" s="18">
        <v>0</v>
      </c>
      <c r="H89" s="18">
        <v>0</v>
      </c>
      <c r="I89" s="18">
        <v>0</v>
      </c>
      <c r="J89" s="18">
        <v>-24.2</v>
      </c>
      <c r="K89" s="18">
        <f t="shared" si="6"/>
        <v>970.3999999999999</v>
      </c>
      <c r="L89"/>
    </row>
    <row r="90" spans="1:12" ht="12.75">
      <c r="A90" s="18">
        <f t="shared" si="5"/>
        <v>88</v>
      </c>
      <c r="B90" s="9" t="s">
        <v>415</v>
      </c>
      <c r="C90" s="9" t="s">
        <v>215</v>
      </c>
      <c r="D90" s="18">
        <v>1000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9">
        <v>-32.2</v>
      </c>
      <c r="K90" s="18">
        <f t="shared" si="6"/>
        <v>967.8</v>
      </c>
      <c r="L90"/>
    </row>
    <row r="91" spans="1:12" ht="12.75">
      <c r="A91" s="18">
        <f aca="true" t="shared" si="7" ref="A91:A154">ROW()-2</f>
        <v>89</v>
      </c>
      <c r="B91" s="9" t="s">
        <v>416</v>
      </c>
      <c r="C91" s="9" t="s">
        <v>92</v>
      </c>
      <c r="D91" s="18">
        <v>1000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9">
        <v>-32.2</v>
      </c>
      <c r="K91" s="18">
        <f t="shared" si="6"/>
        <v>967.8</v>
      </c>
      <c r="L91"/>
    </row>
    <row r="92" spans="1:12" ht="12.75">
      <c r="A92" s="18">
        <f t="shared" si="7"/>
        <v>90</v>
      </c>
      <c r="B92" s="18" t="s">
        <v>417</v>
      </c>
      <c r="C92" s="18" t="s">
        <v>192</v>
      </c>
      <c r="D92" s="18">
        <v>1000</v>
      </c>
      <c r="E92" s="18">
        <f>SUM(-33.2)</f>
        <v>-33.2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f t="shared" si="6"/>
        <v>966.8</v>
      </c>
      <c r="L92"/>
    </row>
    <row r="93" spans="1:12" ht="12.75">
      <c r="A93" s="18">
        <f t="shared" si="7"/>
        <v>91</v>
      </c>
      <c r="B93" s="18" t="s">
        <v>418</v>
      </c>
      <c r="C93" s="18" t="s">
        <v>36</v>
      </c>
      <c r="D93" s="18">
        <v>1000</v>
      </c>
      <c r="E93" s="18">
        <f>SUM(-33.2)</f>
        <v>-33.2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f t="shared" si="6"/>
        <v>966.8</v>
      </c>
      <c r="L93"/>
    </row>
    <row r="94" spans="1:12" ht="12.75">
      <c r="A94" s="18">
        <f t="shared" si="7"/>
        <v>92</v>
      </c>
      <c r="B94" s="18" t="s">
        <v>419</v>
      </c>
      <c r="C94" s="18" t="s">
        <v>7</v>
      </c>
      <c r="D94" s="18">
        <v>1000</v>
      </c>
      <c r="E94" s="18">
        <f>SUM(-9.2)</f>
        <v>-9.2</v>
      </c>
      <c r="F94" s="18">
        <v>0</v>
      </c>
      <c r="G94" s="18">
        <v>0</v>
      </c>
      <c r="H94" s="18">
        <v>0</v>
      </c>
      <c r="I94" s="18">
        <v>0</v>
      </c>
      <c r="J94" s="18">
        <v>-24.2</v>
      </c>
      <c r="K94" s="18">
        <f t="shared" si="6"/>
        <v>966.5999999999999</v>
      </c>
      <c r="L94"/>
    </row>
    <row r="95" spans="1:12" ht="12.75">
      <c r="A95" s="18">
        <f t="shared" si="7"/>
        <v>93</v>
      </c>
      <c r="B95" s="9" t="s">
        <v>420</v>
      </c>
      <c r="C95" s="9" t="s">
        <v>390</v>
      </c>
      <c r="D95" s="18">
        <v>1000</v>
      </c>
      <c r="E95" s="9">
        <v>0</v>
      </c>
      <c r="F95" s="9">
        <v>-36.2</v>
      </c>
      <c r="G95" s="18">
        <v>0</v>
      </c>
      <c r="H95" s="18">
        <v>0</v>
      </c>
      <c r="I95" s="18">
        <v>0</v>
      </c>
      <c r="J95" s="18">
        <v>0</v>
      </c>
      <c r="K95" s="18">
        <f t="shared" si="6"/>
        <v>963.8</v>
      </c>
      <c r="L95"/>
    </row>
    <row r="96" spans="1:12" ht="12.75">
      <c r="A96" s="18">
        <f t="shared" si="7"/>
        <v>94</v>
      </c>
      <c r="B96" s="18" t="s">
        <v>421</v>
      </c>
      <c r="C96" s="18" t="s">
        <v>71</v>
      </c>
      <c r="D96" s="18">
        <v>1000</v>
      </c>
      <c r="E96" s="18">
        <f>SUM(0)</f>
        <v>0</v>
      </c>
      <c r="F96" s="18">
        <v>-36.2</v>
      </c>
      <c r="G96" s="18">
        <v>0</v>
      </c>
      <c r="H96" s="18">
        <v>0</v>
      </c>
      <c r="I96" s="18">
        <v>0</v>
      </c>
      <c r="J96" s="18">
        <v>0</v>
      </c>
      <c r="K96" s="18">
        <f t="shared" si="6"/>
        <v>963.8</v>
      </c>
      <c r="L96"/>
    </row>
    <row r="97" spans="1:12" ht="12.75">
      <c r="A97" s="18">
        <f t="shared" si="7"/>
        <v>95</v>
      </c>
      <c r="B97" s="9" t="s">
        <v>422</v>
      </c>
      <c r="C97" s="9" t="s">
        <v>94</v>
      </c>
      <c r="D97" s="18">
        <v>1000</v>
      </c>
      <c r="E97" s="9">
        <v>0</v>
      </c>
      <c r="F97" s="9">
        <v>-36.2</v>
      </c>
      <c r="G97" s="18">
        <v>0</v>
      </c>
      <c r="H97" s="18">
        <v>0</v>
      </c>
      <c r="I97" s="18">
        <v>0</v>
      </c>
      <c r="J97" s="18">
        <v>0</v>
      </c>
      <c r="K97" s="18">
        <f t="shared" si="6"/>
        <v>963.8</v>
      </c>
      <c r="L97"/>
    </row>
    <row r="98" spans="1:12" ht="12.75">
      <c r="A98" s="18">
        <f t="shared" si="7"/>
        <v>96</v>
      </c>
      <c r="B98" s="9" t="s">
        <v>423</v>
      </c>
      <c r="C98" s="9" t="s">
        <v>424</v>
      </c>
      <c r="D98" s="18">
        <v>1000</v>
      </c>
      <c r="E98" s="9">
        <v>0</v>
      </c>
      <c r="F98" s="9">
        <v>-36.2</v>
      </c>
      <c r="G98" s="18">
        <v>0</v>
      </c>
      <c r="H98" s="18">
        <v>0</v>
      </c>
      <c r="I98" s="18">
        <v>0</v>
      </c>
      <c r="J98" s="18">
        <v>0</v>
      </c>
      <c r="K98" s="18">
        <f t="shared" si="6"/>
        <v>963.8</v>
      </c>
      <c r="L98"/>
    </row>
    <row r="99" spans="1:12" ht="12.75">
      <c r="A99" s="18">
        <f t="shared" si="7"/>
        <v>97</v>
      </c>
      <c r="B99" s="18" t="s">
        <v>425</v>
      </c>
      <c r="C99" s="18" t="s">
        <v>71</v>
      </c>
      <c r="D99" s="18">
        <v>1000</v>
      </c>
      <c r="E99" s="18">
        <f>SUM(0)</f>
        <v>0</v>
      </c>
      <c r="F99" s="18">
        <v>0</v>
      </c>
      <c r="G99" s="18">
        <v>0</v>
      </c>
      <c r="H99" s="18">
        <v>0</v>
      </c>
      <c r="I99" s="18">
        <v>0</v>
      </c>
      <c r="J99" s="18">
        <v>-40.2</v>
      </c>
      <c r="K99" s="18">
        <f aca="true" t="shared" si="8" ref="K99:K130">SUM(D99:J99)</f>
        <v>959.8</v>
      </c>
      <c r="L99"/>
    </row>
    <row r="100" spans="1:12" ht="12.75">
      <c r="A100" s="18">
        <f t="shared" si="7"/>
        <v>98</v>
      </c>
      <c r="B100" s="9" t="s">
        <v>426</v>
      </c>
      <c r="C100" s="9" t="s">
        <v>7</v>
      </c>
      <c r="D100" s="18">
        <v>1000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9">
        <v>-40.2</v>
      </c>
      <c r="K100" s="18">
        <f t="shared" si="8"/>
        <v>959.8</v>
      </c>
      <c r="L100"/>
    </row>
    <row r="101" spans="1:12" ht="12.75">
      <c r="A101" s="18">
        <f t="shared" si="7"/>
        <v>99</v>
      </c>
      <c r="B101" s="18" t="s">
        <v>427</v>
      </c>
      <c r="C101" s="18" t="s">
        <v>33</v>
      </c>
      <c r="D101" s="18">
        <v>1000</v>
      </c>
      <c r="E101" s="19">
        <f>SUM(-41.2)</f>
        <v>-41.2</v>
      </c>
      <c r="F101" s="19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f t="shared" si="8"/>
        <v>958.8</v>
      </c>
      <c r="L101"/>
    </row>
    <row r="102" spans="1:12" ht="12.75">
      <c r="A102" s="18">
        <f t="shared" si="7"/>
        <v>100</v>
      </c>
      <c r="B102" s="18" t="s">
        <v>428</v>
      </c>
      <c r="C102" s="18" t="s">
        <v>354</v>
      </c>
      <c r="D102" s="18">
        <v>1000</v>
      </c>
      <c r="E102" s="18">
        <f>SUM(-41.2)</f>
        <v>-41.2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f t="shared" si="8"/>
        <v>958.8</v>
      </c>
      <c r="L102"/>
    </row>
    <row r="103" spans="1:12" ht="12.75">
      <c r="A103" s="18">
        <f t="shared" si="7"/>
        <v>101</v>
      </c>
      <c r="B103" s="18" t="s">
        <v>429</v>
      </c>
      <c r="C103" s="18" t="s">
        <v>246</v>
      </c>
      <c r="D103" s="18">
        <v>1000</v>
      </c>
      <c r="E103" s="18">
        <f>SUM(-41.2)</f>
        <v>-41.2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f t="shared" si="8"/>
        <v>958.8</v>
      </c>
      <c r="L103"/>
    </row>
    <row r="104" spans="1:12" ht="12.75">
      <c r="A104" s="18">
        <f t="shared" si="7"/>
        <v>102</v>
      </c>
      <c r="B104" s="18" t="s">
        <v>430</v>
      </c>
      <c r="C104" s="18" t="s">
        <v>192</v>
      </c>
      <c r="D104" s="18">
        <v>1000</v>
      </c>
      <c r="E104" s="18">
        <f>SUM(-41.2)</f>
        <v>-41.2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f t="shared" si="8"/>
        <v>958.8</v>
      </c>
      <c r="L104"/>
    </row>
    <row r="105" spans="1:12" ht="12.75">
      <c r="A105" s="18">
        <f t="shared" si="7"/>
        <v>103</v>
      </c>
      <c r="B105" s="9" t="s">
        <v>431</v>
      </c>
      <c r="C105" s="9" t="s">
        <v>173</v>
      </c>
      <c r="D105" s="18">
        <v>1000</v>
      </c>
      <c r="E105" s="9">
        <v>0</v>
      </c>
      <c r="F105" s="9">
        <v>-44.2</v>
      </c>
      <c r="G105" s="18">
        <v>0</v>
      </c>
      <c r="H105" s="18">
        <v>0</v>
      </c>
      <c r="I105" s="18">
        <v>0</v>
      </c>
      <c r="J105" s="18">
        <v>0</v>
      </c>
      <c r="K105" s="18">
        <f t="shared" si="8"/>
        <v>955.8</v>
      </c>
      <c r="L105"/>
    </row>
    <row r="106" spans="1:12" ht="12.75">
      <c r="A106" s="18">
        <f t="shared" si="7"/>
        <v>104</v>
      </c>
      <c r="B106" s="9" t="s">
        <v>432</v>
      </c>
      <c r="C106" s="9" t="s">
        <v>9</v>
      </c>
      <c r="D106" s="18">
        <v>1000</v>
      </c>
      <c r="E106" s="9">
        <v>0</v>
      </c>
      <c r="F106" s="9">
        <v>-44.2</v>
      </c>
      <c r="G106" s="18">
        <v>0</v>
      </c>
      <c r="H106" s="18">
        <v>0</v>
      </c>
      <c r="I106" s="18">
        <v>0</v>
      </c>
      <c r="J106" s="18">
        <v>0</v>
      </c>
      <c r="K106" s="18">
        <f t="shared" si="8"/>
        <v>955.8</v>
      </c>
      <c r="L106"/>
    </row>
    <row r="107" spans="1:12" ht="12.75">
      <c r="A107" s="18">
        <f t="shared" si="7"/>
        <v>105</v>
      </c>
      <c r="B107" s="9" t="s">
        <v>433</v>
      </c>
      <c r="C107" s="9" t="s">
        <v>20</v>
      </c>
      <c r="D107" s="18">
        <v>1000</v>
      </c>
      <c r="E107" s="9">
        <v>0</v>
      </c>
      <c r="F107" s="9">
        <v>-44.2</v>
      </c>
      <c r="G107" s="18">
        <v>0</v>
      </c>
      <c r="H107" s="18">
        <v>0</v>
      </c>
      <c r="I107" s="18">
        <v>0</v>
      </c>
      <c r="J107" s="18">
        <v>0</v>
      </c>
      <c r="K107" s="18">
        <f t="shared" si="8"/>
        <v>955.8</v>
      </c>
      <c r="L107"/>
    </row>
    <row r="108" spans="1:12" ht="12.75">
      <c r="A108" s="18">
        <f t="shared" si="7"/>
        <v>106</v>
      </c>
      <c r="B108" s="9" t="s">
        <v>434</v>
      </c>
      <c r="C108" s="9" t="s">
        <v>173</v>
      </c>
      <c r="D108" s="18">
        <v>1000</v>
      </c>
      <c r="E108" s="9">
        <v>0</v>
      </c>
      <c r="F108" s="9">
        <v>-44.2</v>
      </c>
      <c r="G108" s="18">
        <v>0</v>
      </c>
      <c r="H108" s="18">
        <v>0</v>
      </c>
      <c r="I108" s="18">
        <v>0</v>
      </c>
      <c r="J108" s="18">
        <v>0</v>
      </c>
      <c r="K108" s="18">
        <f t="shared" si="8"/>
        <v>955.8</v>
      </c>
      <c r="L108"/>
    </row>
    <row r="109" spans="1:12" ht="12.75">
      <c r="A109" s="18">
        <f t="shared" si="7"/>
        <v>107</v>
      </c>
      <c r="B109" s="9" t="s">
        <v>435</v>
      </c>
      <c r="C109" s="9" t="s">
        <v>243</v>
      </c>
      <c r="D109" s="18">
        <v>1000</v>
      </c>
      <c r="E109" s="9">
        <v>0</v>
      </c>
      <c r="F109" s="9">
        <v>-44.2</v>
      </c>
      <c r="G109" s="18">
        <v>0</v>
      </c>
      <c r="H109" s="18">
        <v>0</v>
      </c>
      <c r="I109" s="18">
        <v>0</v>
      </c>
      <c r="J109" s="18">
        <v>0</v>
      </c>
      <c r="K109" s="18">
        <f t="shared" si="8"/>
        <v>955.8</v>
      </c>
      <c r="L109"/>
    </row>
    <row r="110" spans="1:12" ht="12.75">
      <c r="A110" s="18">
        <f t="shared" si="7"/>
        <v>108</v>
      </c>
      <c r="B110" s="18" t="s">
        <v>436</v>
      </c>
      <c r="C110" s="18" t="s">
        <v>7</v>
      </c>
      <c r="D110" s="18">
        <v>1000</v>
      </c>
      <c r="E110" s="18">
        <f>SUM(0)</f>
        <v>0</v>
      </c>
      <c r="F110" s="18">
        <v>3.8</v>
      </c>
      <c r="G110" s="18">
        <v>0</v>
      </c>
      <c r="H110" s="18">
        <v>0</v>
      </c>
      <c r="I110" s="18">
        <v>0</v>
      </c>
      <c r="J110" s="18">
        <v>-48.2</v>
      </c>
      <c r="K110" s="18">
        <f t="shared" si="8"/>
        <v>955.5999999999999</v>
      </c>
      <c r="L110"/>
    </row>
    <row r="111" spans="1:12" ht="12.75">
      <c r="A111" s="18">
        <f t="shared" si="7"/>
        <v>109</v>
      </c>
      <c r="B111" s="18" t="s">
        <v>437</v>
      </c>
      <c r="C111" s="18" t="s">
        <v>368</v>
      </c>
      <c r="D111" s="18">
        <v>1000</v>
      </c>
      <c r="E111" s="19">
        <f>SUM(0)</f>
        <v>0</v>
      </c>
      <c r="F111" s="19">
        <v>3.8</v>
      </c>
      <c r="G111" s="18">
        <v>0</v>
      </c>
      <c r="H111" s="18">
        <v>0</v>
      </c>
      <c r="I111" s="18">
        <v>0</v>
      </c>
      <c r="J111" s="18">
        <v>-48.2</v>
      </c>
      <c r="K111" s="18">
        <f t="shared" si="8"/>
        <v>955.5999999999999</v>
      </c>
      <c r="L111"/>
    </row>
    <row r="112" spans="1:12" ht="12.75">
      <c r="A112" s="18">
        <f t="shared" si="7"/>
        <v>110</v>
      </c>
      <c r="B112" s="18" t="s">
        <v>438</v>
      </c>
      <c r="C112" s="18" t="s">
        <v>14</v>
      </c>
      <c r="D112" s="18">
        <v>1000</v>
      </c>
      <c r="E112" s="18">
        <f>SUM(-9.2)</f>
        <v>-9.2</v>
      </c>
      <c r="F112" s="18">
        <v>-36.2</v>
      </c>
      <c r="G112" s="18">
        <v>0</v>
      </c>
      <c r="H112" s="18">
        <v>0</v>
      </c>
      <c r="I112" s="18">
        <v>0</v>
      </c>
      <c r="J112" s="18">
        <v>0</v>
      </c>
      <c r="K112" s="18">
        <f t="shared" si="8"/>
        <v>954.5999999999999</v>
      </c>
      <c r="L112"/>
    </row>
    <row r="113" spans="1:12" ht="12.75">
      <c r="A113" s="18">
        <f t="shared" si="7"/>
        <v>111</v>
      </c>
      <c r="B113" s="18" t="s">
        <v>439</v>
      </c>
      <c r="C113" s="18" t="s">
        <v>14</v>
      </c>
      <c r="D113" s="18">
        <v>1000</v>
      </c>
      <c r="E113" s="18">
        <f>SUM(-25.2)</f>
        <v>-25.2</v>
      </c>
      <c r="F113" s="18">
        <v>-20.2</v>
      </c>
      <c r="G113" s="18">
        <v>0</v>
      </c>
      <c r="H113" s="18">
        <v>0</v>
      </c>
      <c r="I113" s="18">
        <v>0</v>
      </c>
      <c r="J113" s="18">
        <v>-0.2</v>
      </c>
      <c r="K113" s="18">
        <f t="shared" si="8"/>
        <v>954.3999999999999</v>
      </c>
      <c r="L113"/>
    </row>
    <row r="114" spans="1:12" ht="12.75">
      <c r="A114" s="18">
        <f t="shared" si="7"/>
        <v>112</v>
      </c>
      <c r="B114" s="18" t="s">
        <v>440</v>
      </c>
      <c r="C114" s="18" t="s">
        <v>92</v>
      </c>
      <c r="D114" s="18">
        <v>1000</v>
      </c>
      <c r="E114" s="18">
        <f>SUM(0)</f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-48.2</v>
      </c>
      <c r="K114" s="18">
        <f t="shared" si="8"/>
        <v>951.8</v>
      </c>
      <c r="L114"/>
    </row>
    <row r="115" spans="1:12" ht="12.75">
      <c r="A115" s="18">
        <f t="shared" si="7"/>
        <v>113</v>
      </c>
      <c r="B115" s="9" t="s">
        <v>441</v>
      </c>
      <c r="C115" s="9" t="s">
        <v>36</v>
      </c>
      <c r="D115" s="18">
        <v>1000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9">
        <v>-48.2</v>
      </c>
      <c r="K115" s="18">
        <f t="shared" si="8"/>
        <v>951.8</v>
      </c>
      <c r="L115"/>
    </row>
    <row r="116" spans="1:12" ht="12.75">
      <c r="A116" s="18">
        <f t="shared" si="7"/>
        <v>114</v>
      </c>
      <c r="B116" s="9" t="s">
        <v>442</v>
      </c>
      <c r="C116" s="9" t="s">
        <v>7</v>
      </c>
      <c r="D116" s="18">
        <v>1000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9">
        <v>-48.2</v>
      </c>
      <c r="K116" s="18">
        <f t="shared" si="8"/>
        <v>951.8</v>
      </c>
      <c r="L116"/>
    </row>
    <row r="117" spans="1:12" ht="12.75">
      <c r="A117" s="18">
        <f t="shared" si="7"/>
        <v>115</v>
      </c>
      <c r="B117" s="18" t="s">
        <v>443</v>
      </c>
      <c r="C117" s="18" t="s">
        <v>7</v>
      </c>
      <c r="D117" s="18">
        <v>1000</v>
      </c>
      <c r="E117" s="18">
        <f>SUM(0)</f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-48.2</v>
      </c>
      <c r="K117" s="18">
        <f t="shared" si="8"/>
        <v>951.8</v>
      </c>
      <c r="L117"/>
    </row>
    <row r="118" spans="1:12" ht="12.75">
      <c r="A118" s="18">
        <f t="shared" si="7"/>
        <v>116</v>
      </c>
      <c r="B118" s="9" t="s">
        <v>444</v>
      </c>
      <c r="C118" s="9" t="s">
        <v>14</v>
      </c>
      <c r="D118" s="18">
        <v>1000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9">
        <v>-48.2</v>
      </c>
      <c r="K118" s="18">
        <f t="shared" si="8"/>
        <v>951.8</v>
      </c>
      <c r="L118"/>
    </row>
    <row r="119" spans="1:12" ht="12.75">
      <c r="A119" s="18">
        <f t="shared" si="7"/>
        <v>117</v>
      </c>
      <c r="B119" s="18" t="s">
        <v>445</v>
      </c>
      <c r="C119" s="18" t="s">
        <v>403</v>
      </c>
      <c r="D119" s="18">
        <v>1000</v>
      </c>
      <c r="E119" s="18">
        <f>SUM(0)</f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-48.2</v>
      </c>
      <c r="K119" s="18">
        <f t="shared" si="8"/>
        <v>951.8</v>
      </c>
      <c r="L119"/>
    </row>
    <row r="120" spans="1:12" ht="12.75">
      <c r="A120" s="18">
        <f t="shared" si="7"/>
        <v>118</v>
      </c>
      <c r="B120" s="18" t="s">
        <v>446</v>
      </c>
      <c r="C120" s="18" t="s">
        <v>71</v>
      </c>
      <c r="D120" s="18">
        <v>1000</v>
      </c>
      <c r="E120" s="18">
        <f>SUM(0)</f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-48.2</v>
      </c>
      <c r="K120" s="18">
        <f t="shared" si="8"/>
        <v>951.8</v>
      </c>
      <c r="L120"/>
    </row>
    <row r="121" spans="1:12" ht="12.75">
      <c r="A121" s="18">
        <f t="shared" si="7"/>
        <v>119</v>
      </c>
      <c r="B121" s="18" t="s">
        <v>447</v>
      </c>
      <c r="C121" s="18" t="s">
        <v>7</v>
      </c>
      <c r="D121" s="18">
        <v>1000</v>
      </c>
      <c r="E121" s="18">
        <f>SUM(-49.2)</f>
        <v>-49.2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f t="shared" si="8"/>
        <v>950.8</v>
      </c>
      <c r="L121"/>
    </row>
    <row r="122" spans="1:12" ht="12.75">
      <c r="A122" s="18">
        <f t="shared" si="7"/>
        <v>120</v>
      </c>
      <c r="B122" s="18" t="s">
        <v>448</v>
      </c>
      <c r="C122" s="18" t="s">
        <v>7</v>
      </c>
      <c r="D122" s="18">
        <v>1000</v>
      </c>
      <c r="E122" s="18">
        <f>SUM(-9.2)</f>
        <v>-9.2</v>
      </c>
      <c r="F122" s="18">
        <v>0</v>
      </c>
      <c r="G122" s="18">
        <v>0</v>
      </c>
      <c r="H122" s="18">
        <v>0</v>
      </c>
      <c r="I122" s="18">
        <v>0</v>
      </c>
      <c r="J122" s="18">
        <v>-40.2</v>
      </c>
      <c r="K122" s="18">
        <f t="shared" si="8"/>
        <v>950.5999999999999</v>
      </c>
      <c r="L122"/>
    </row>
    <row r="123" spans="1:12" ht="12.75">
      <c r="A123" s="18">
        <f t="shared" si="7"/>
        <v>121</v>
      </c>
      <c r="B123" s="18" t="s">
        <v>449</v>
      </c>
      <c r="C123" s="18" t="s">
        <v>354</v>
      </c>
      <c r="D123" s="18">
        <v>1000</v>
      </c>
      <c r="E123" s="19">
        <f>SUM(0)</f>
        <v>0</v>
      </c>
      <c r="F123" s="19">
        <v>-52.2</v>
      </c>
      <c r="G123" s="18">
        <v>0</v>
      </c>
      <c r="H123" s="18">
        <v>0</v>
      </c>
      <c r="I123" s="18">
        <v>0</v>
      </c>
      <c r="J123" s="18">
        <v>0</v>
      </c>
      <c r="K123" s="18">
        <f t="shared" si="8"/>
        <v>947.8</v>
      </c>
      <c r="L123"/>
    </row>
    <row r="124" spans="1:12" ht="12.75">
      <c r="A124" s="18">
        <f t="shared" si="7"/>
        <v>122</v>
      </c>
      <c r="B124" s="9" t="s">
        <v>450</v>
      </c>
      <c r="C124" s="9" t="s">
        <v>390</v>
      </c>
      <c r="D124" s="18">
        <v>1000</v>
      </c>
      <c r="E124" s="9">
        <v>0</v>
      </c>
      <c r="F124" s="9">
        <v>-52.2</v>
      </c>
      <c r="G124" s="18">
        <v>0</v>
      </c>
      <c r="H124" s="18">
        <v>0</v>
      </c>
      <c r="I124" s="18">
        <v>0</v>
      </c>
      <c r="J124" s="18">
        <v>0</v>
      </c>
      <c r="K124" s="18">
        <f t="shared" si="8"/>
        <v>947.8</v>
      </c>
      <c r="L124"/>
    </row>
    <row r="125" spans="1:12" ht="12.75">
      <c r="A125" s="18">
        <f t="shared" si="7"/>
        <v>123</v>
      </c>
      <c r="B125" s="18" t="s">
        <v>451</v>
      </c>
      <c r="C125" s="18" t="s">
        <v>452</v>
      </c>
      <c r="D125" s="18">
        <v>1000</v>
      </c>
      <c r="E125" s="19">
        <f>SUM(0)</f>
        <v>0</v>
      </c>
      <c r="F125" s="19">
        <v>-52.2</v>
      </c>
      <c r="G125" s="18">
        <v>0</v>
      </c>
      <c r="H125" s="18">
        <v>0</v>
      </c>
      <c r="I125" s="18">
        <v>0</v>
      </c>
      <c r="J125" s="18">
        <v>0</v>
      </c>
      <c r="K125" s="18">
        <f t="shared" si="8"/>
        <v>947.8</v>
      </c>
      <c r="L125"/>
    </row>
    <row r="126" spans="1:12" ht="12.75">
      <c r="A126" s="18">
        <f t="shared" si="7"/>
        <v>124</v>
      </c>
      <c r="B126" s="18" t="s">
        <v>453</v>
      </c>
      <c r="C126" s="18" t="s">
        <v>198</v>
      </c>
      <c r="D126" s="18">
        <v>1000</v>
      </c>
      <c r="E126" s="18">
        <f>SUM(0)</f>
        <v>0</v>
      </c>
      <c r="F126" s="18">
        <v>-52.2</v>
      </c>
      <c r="G126" s="18">
        <v>0</v>
      </c>
      <c r="H126" s="18">
        <v>0</v>
      </c>
      <c r="I126" s="18">
        <v>0</v>
      </c>
      <c r="J126" s="18">
        <v>0</v>
      </c>
      <c r="K126" s="18">
        <f t="shared" si="8"/>
        <v>947.8</v>
      </c>
      <c r="L126"/>
    </row>
    <row r="127" spans="1:12" ht="12.75">
      <c r="A127" s="18">
        <f t="shared" si="7"/>
        <v>125</v>
      </c>
      <c r="B127" s="18" t="s">
        <v>454</v>
      </c>
      <c r="C127" s="18" t="s">
        <v>368</v>
      </c>
      <c r="D127" s="18">
        <v>1000</v>
      </c>
      <c r="E127" s="19">
        <f>SUM(0)</f>
        <v>0</v>
      </c>
      <c r="F127" s="19">
        <v>-52.2</v>
      </c>
      <c r="G127" s="18">
        <v>0</v>
      </c>
      <c r="H127" s="18">
        <v>0</v>
      </c>
      <c r="I127" s="18">
        <v>0</v>
      </c>
      <c r="J127" s="18">
        <v>0</v>
      </c>
      <c r="K127" s="18">
        <f t="shared" si="8"/>
        <v>947.8</v>
      </c>
      <c r="L127"/>
    </row>
    <row r="128" spans="1:12" ht="12.75">
      <c r="A128" s="18">
        <f t="shared" si="7"/>
        <v>126</v>
      </c>
      <c r="B128" s="18" t="s">
        <v>455</v>
      </c>
      <c r="C128" s="18" t="s">
        <v>94</v>
      </c>
      <c r="D128" s="18">
        <v>1000</v>
      </c>
      <c r="E128" s="18">
        <f>SUM(0)</f>
        <v>0</v>
      </c>
      <c r="F128" s="18">
        <v>-52.2</v>
      </c>
      <c r="G128" s="18">
        <v>0</v>
      </c>
      <c r="H128" s="18">
        <v>0</v>
      </c>
      <c r="I128" s="18">
        <v>0</v>
      </c>
      <c r="J128" s="18">
        <v>0</v>
      </c>
      <c r="K128" s="18">
        <f t="shared" si="8"/>
        <v>947.8</v>
      </c>
      <c r="L128"/>
    </row>
    <row r="129" spans="1:12" ht="12.75">
      <c r="A129" s="18">
        <f t="shared" si="7"/>
        <v>127</v>
      </c>
      <c r="B129" s="18" t="s">
        <v>456</v>
      </c>
      <c r="C129" s="18" t="s">
        <v>92</v>
      </c>
      <c r="D129" s="18">
        <v>1000</v>
      </c>
      <c r="E129" s="18">
        <f>SUM(0)</f>
        <v>0</v>
      </c>
      <c r="F129" s="18">
        <v>-52.2</v>
      </c>
      <c r="G129" s="18">
        <v>0</v>
      </c>
      <c r="H129" s="18">
        <v>0</v>
      </c>
      <c r="I129" s="18">
        <v>0</v>
      </c>
      <c r="J129" s="18">
        <v>0</v>
      </c>
      <c r="K129" s="18">
        <f t="shared" si="8"/>
        <v>947.8</v>
      </c>
      <c r="L129"/>
    </row>
    <row r="130" spans="1:12" ht="12.75">
      <c r="A130" s="18">
        <f t="shared" si="7"/>
        <v>128</v>
      </c>
      <c r="B130" s="9" t="s">
        <v>457</v>
      </c>
      <c r="C130" s="9" t="s">
        <v>7</v>
      </c>
      <c r="D130" s="18">
        <v>1000</v>
      </c>
      <c r="E130" s="9">
        <v>0</v>
      </c>
      <c r="F130" s="9">
        <v>-52.2</v>
      </c>
      <c r="G130" s="18">
        <v>0</v>
      </c>
      <c r="H130" s="18">
        <v>0</v>
      </c>
      <c r="I130" s="18">
        <v>0</v>
      </c>
      <c r="J130" s="18">
        <v>0</v>
      </c>
      <c r="K130" s="18">
        <f t="shared" si="8"/>
        <v>947.8</v>
      </c>
      <c r="L130"/>
    </row>
    <row r="131" spans="1:12" ht="12.75">
      <c r="A131" s="18">
        <f t="shared" si="7"/>
        <v>129</v>
      </c>
      <c r="B131" s="18" t="s">
        <v>458</v>
      </c>
      <c r="C131" s="18" t="s">
        <v>243</v>
      </c>
      <c r="D131" s="18">
        <v>1000</v>
      </c>
      <c r="E131" s="19">
        <f>SUM(0)</f>
        <v>0</v>
      </c>
      <c r="F131" s="19">
        <v>-52.2</v>
      </c>
      <c r="G131" s="18">
        <v>0</v>
      </c>
      <c r="H131" s="18">
        <v>0</v>
      </c>
      <c r="I131" s="18">
        <v>0</v>
      </c>
      <c r="J131" s="18">
        <v>0</v>
      </c>
      <c r="K131" s="18">
        <f aca="true" t="shared" si="9" ref="K131:K162">SUM(D131:J131)</f>
        <v>947.8</v>
      </c>
      <c r="L131"/>
    </row>
    <row r="132" spans="1:12" ht="12.75">
      <c r="A132" s="18">
        <f t="shared" si="7"/>
        <v>130</v>
      </c>
      <c r="B132" s="18" t="s">
        <v>459</v>
      </c>
      <c r="C132" s="18" t="s">
        <v>14</v>
      </c>
      <c r="D132" s="18">
        <v>1000</v>
      </c>
      <c r="E132" s="18">
        <f>SUM(-25.2)</f>
        <v>-25.2</v>
      </c>
      <c r="F132" s="18">
        <v>-28.2</v>
      </c>
      <c r="G132" s="18">
        <v>0</v>
      </c>
      <c r="H132" s="18">
        <v>0</v>
      </c>
      <c r="I132" s="18">
        <v>0</v>
      </c>
      <c r="J132" s="18">
        <v>-0.2</v>
      </c>
      <c r="K132" s="18">
        <f t="shared" si="9"/>
        <v>946.3999999999999</v>
      </c>
      <c r="L132"/>
    </row>
    <row r="133" spans="1:12" ht="12.75">
      <c r="A133" s="18">
        <f t="shared" si="7"/>
        <v>131</v>
      </c>
      <c r="B133" s="18" t="s">
        <v>460</v>
      </c>
      <c r="C133" s="18" t="s">
        <v>36</v>
      </c>
      <c r="D133" s="18">
        <v>1000</v>
      </c>
      <c r="E133" s="18">
        <f>SUM(-25.2)</f>
        <v>-25.2</v>
      </c>
      <c r="F133" s="18">
        <v>3.8</v>
      </c>
      <c r="G133" s="18">
        <v>0</v>
      </c>
      <c r="H133" s="18">
        <v>0</v>
      </c>
      <c r="I133" s="18">
        <v>0</v>
      </c>
      <c r="J133" s="18">
        <v>-32.2</v>
      </c>
      <c r="K133" s="18">
        <f t="shared" si="9"/>
        <v>946.3999999999999</v>
      </c>
      <c r="L133"/>
    </row>
    <row r="134" spans="1:12" ht="12.75">
      <c r="A134" s="18">
        <f t="shared" si="7"/>
        <v>132</v>
      </c>
      <c r="B134" s="18" t="s">
        <v>461</v>
      </c>
      <c r="C134" s="18" t="s">
        <v>14</v>
      </c>
      <c r="D134" s="18">
        <v>1000</v>
      </c>
      <c r="E134" s="18">
        <f>SUM(-33.2)</f>
        <v>-33.2</v>
      </c>
      <c r="F134" s="18">
        <v>11.8</v>
      </c>
      <c r="G134" s="18">
        <v>0</v>
      </c>
      <c r="H134" s="18">
        <v>0</v>
      </c>
      <c r="I134" s="18">
        <v>0</v>
      </c>
      <c r="J134" s="18">
        <v>-32.2</v>
      </c>
      <c r="K134" s="18">
        <f t="shared" si="9"/>
        <v>946.3999999999999</v>
      </c>
      <c r="L134"/>
    </row>
    <row r="135" spans="1:12" ht="12.75">
      <c r="A135" s="18">
        <f t="shared" si="7"/>
        <v>133</v>
      </c>
      <c r="B135" s="9" t="s">
        <v>462</v>
      </c>
      <c r="C135" s="9" t="s">
        <v>215</v>
      </c>
      <c r="D135" s="18">
        <v>1000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9">
        <v>-56.2</v>
      </c>
      <c r="K135" s="18">
        <f t="shared" si="9"/>
        <v>943.8</v>
      </c>
      <c r="L135"/>
    </row>
    <row r="136" spans="1:12" ht="12.75">
      <c r="A136" s="18">
        <f t="shared" si="7"/>
        <v>134</v>
      </c>
      <c r="B136" s="18" t="s">
        <v>463</v>
      </c>
      <c r="C136" s="18" t="s">
        <v>192</v>
      </c>
      <c r="D136" s="18">
        <v>1000</v>
      </c>
      <c r="E136" s="18">
        <f>SUM(-57.2)</f>
        <v>-57.2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f t="shared" si="9"/>
        <v>942.8</v>
      </c>
      <c r="L136"/>
    </row>
    <row r="137" spans="1:12" ht="12.75">
      <c r="A137" s="18">
        <f t="shared" si="7"/>
        <v>135</v>
      </c>
      <c r="B137" s="18" t="s">
        <v>464</v>
      </c>
      <c r="C137" s="18" t="s">
        <v>403</v>
      </c>
      <c r="D137" s="18">
        <v>1000</v>
      </c>
      <c r="E137" s="18">
        <f>SUM(-9.2)</f>
        <v>-9.2</v>
      </c>
      <c r="F137" s="18">
        <v>0</v>
      </c>
      <c r="G137" s="18">
        <v>0</v>
      </c>
      <c r="H137" s="18">
        <v>0</v>
      </c>
      <c r="I137" s="18">
        <v>0</v>
      </c>
      <c r="J137" s="18">
        <v>-48.2</v>
      </c>
      <c r="K137" s="18">
        <f t="shared" si="9"/>
        <v>942.5999999999999</v>
      </c>
      <c r="L137"/>
    </row>
    <row r="138" spans="1:12" ht="12.75">
      <c r="A138" s="18">
        <f t="shared" si="7"/>
        <v>136</v>
      </c>
      <c r="B138" s="9" t="s">
        <v>465</v>
      </c>
      <c r="C138" s="9" t="s">
        <v>390</v>
      </c>
      <c r="D138" s="18">
        <v>1000</v>
      </c>
      <c r="E138" s="9">
        <v>0</v>
      </c>
      <c r="F138" s="9">
        <v>-60.2</v>
      </c>
      <c r="G138" s="18">
        <v>0</v>
      </c>
      <c r="H138" s="18">
        <v>0</v>
      </c>
      <c r="I138" s="18">
        <v>0</v>
      </c>
      <c r="J138" s="18">
        <v>0</v>
      </c>
      <c r="K138" s="18">
        <f t="shared" si="9"/>
        <v>939.8</v>
      </c>
      <c r="L138"/>
    </row>
    <row r="139" spans="1:12" ht="12.75">
      <c r="A139" s="18">
        <f t="shared" si="7"/>
        <v>137</v>
      </c>
      <c r="B139" s="9" t="s">
        <v>466</v>
      </c>
      <c r="C139" s="9" t="s">
        <v>173</v>
      </c>
      <c r="D139" s="18">
        <v>1000</v>
      </c>
      <c r="E139" s="9">
        <v>0</v>
      </c>
      <c r="F139" s="9">
        <v>-60.2</v>
      </c>
      <c r="G139" s="18">
        <v>0</v>
      </c>
      <c r="H139" s="18">
        <v>0</v>
      </c>
      <c r="I139" s="18">
        <v>0</v>
      </c>
      <c r="J139" s="18">
        <v>0</v>
      </c>
      <c r="K139" s="18">
        <f t="shared" si="9"/>
        <v>939.8</v>
      </c>
      <c r="L139"/>
    </row>
    <row r="140" spans="1:12" ht="12.75">
      <c r="A140" s="18">
        <f t="shared" si="7"/>
        <v>138</v>
      </c>
      <c r="B140" s="9" t="s">
        <v>467</v>
      </c>
      <c r="C140" s="9" t="s">
        <v>173</v>
      </c>
      <c r="D140" s="18">
        <v>1000</v>
      </c>
      <c r="E140" s="9">
        <v>0</v>
      </c>
      <c r="F140" s="9">
        <v>-60.2</v>
      </c>
      <c r="G140" s="18">
        <v>0</v>
      </c>
      <c r="H140" s="18">
        <v>0</v>
      </c>
      <c r="I140" s="18">
        <v>0</v>
      </c>
      <c r="J140" s="18">
        <v>0</v>
      </c>
      <c r="K140" s="18">
        <f t="shared" si="9"/>
        <v>939.8</v>
      </c>
      <c r="L140"/>
    </row>
    <row r="141" spans="1:12" ht="12.75">
      <c r="A141" s="18">
        <f t="shared" si="7"/>
        <v>139</v>
      </c>
      <c r="B141" s="18" t="s">
        <v>468</v>
      </c>
      <c r="C141" s="18" t="s">
        <v>7</v>
      </c>
      <c r="D141" s="18">
        <v>1000</v>
      </c>
      <c r="E141" s="18">
        <f>SUM(-9.2)</f>
        <v>-9.2</v>
      </c>
      <c r="F141" s="18">
        <v>3.8</v>
      </c>
      <c r="G141" s="18">
        <v>0</v>
      </c>
      <c r="H141" s="18">
        <v>0</v>
      </c>
      <c r="I141" s="18">
        <v>0</v>
      </c>
      <c r="J141" s="18">
        <v>-56.2</v>
      </c>
      <c r="K141" s="18">
        <f t="shared" si="9"/>
        <v>938.3999999999999</v>
      </c>
      <c r="L141"/>
    </row>
    <row r="142" spans="1:12" ht="12.75">
      <c r="A142" s="18">
        <f t="shared" si="7"/>
        <v>140</v>
      </c>
      <c r="B142" s="18" t="s">
        <v>469</v>
      </c>
      <c r="C142" s="18" t="s">
        <v>33</v>
      </c>
      <c r="D142" s="18">
        <v>1000</v>
      </c>
      <c r="E142" s="19">
        <f>SUM(-33.2)</f>
        <v>-33.2</v>
      </c>
      <c r="F142" s="19">
        <v>3.8</v>
      </c>
      <c r="G142" s="18">
        <v>0</v>
      </c>
      <c r="H142" s="18">
        <v>0</v>
      </c>
      <c r="I142" s="18">
        <v>0</v>
      </c>
      <c r="J142" s="18">
        <v>-40.2</v>
      </c>
      <c r="K142" s="18">
        <f t="shared" si="9"/>
        <v>930.3999999999999</v>
      </c>
      <c r="L142"/>
    </row>
    <row r="143" spans="1:12" ht="12.75">
      <c r="A143" s="18">
        <f t="shared" si="7"/>
        <v>141</v>
      </c>
      <c r="B143" s="18" t="s">
        <v>470</v>
      </c>
      <c r="C143" s="18" t="s">
        <v>354</v>
      </c>
      <c r="D143" s="18">
        <v>1000</v>
      </c>
      <c r="E143" s="18">
        <f>SUM(-73.2)</f>
        <v>-73.2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f t="shared" si="9"/>
        <v>926.8</v>
      </c>
      <c r="L143"/>
    </row>
    <row r="144" spans="1:12" ht="12.75">
      <c r="A144" s="18">
        <f t="shared" si="7"/>
        <v>142</v>
      </c>
      <c r="B144" s="18" t="s">
        <v>471</v>
      </c>
      <c r="C144" s="18" t="s">
        <v>71</v>
      </c>
      <c r="D144" s="18">
        <v>1000</v>
      </c>
      <c r="E144" s="18">
        <f>SUM(0)</f>
        <v>0</v>
      </c>
      <c r="F144" s="18">
        <v>-44.2</v>
      </c>
      <c r="G144" s="18">
        <v>0</v>
      </c>
      <c r="H144" s="18">
        <v>0</v>
      </c>
      <c r="I144" s="18">
        <v>0</v>
      </c>
      <c r="J144" s="18">
        <v>-32.2</v>
      </c>
      <c r="K144" s="18">
        <f t="shared" si="9"/>
        <v>923.5999999999999</v>
      </c>
      <c r="L144"/>
    </row>
    <row r="145" spans="1:12" ht="12.75">
      <c r="A145" s="18">
        <f t="shared" si="7"/>
        <v>143</v>
      </c>
      <c r="B145" s="18" t="s">
        <v>472</v>
      </c>
      <c r="C145" s="18" t="s">
        <v>14</v>
      </c>
      <c r="D145" s="18">
        <v>1000</v>
      </c>
      <c r="E145" s="18">
        <f>SUM(0)</f>
        <v>0</v>
      </c>
      <c r="F145" s="18">
        <v>-28.2</v>
      </c>
      <c r="G145" s="18">
        <v>0</v>
      </c>
      <c r="H145" s="18">
        <v>0</v>
      </c>
      <c r="I145" s="18">
        <v>0</v>
      </c>
      <c r="J145" s="18">
        <v>-56.2</v>
      </c>
      <c r="K145" s="18">
        <f t="shared" si="9"/>
        <v>915.5999999999999</v>
      </c>
      <c r="L145"/>
    </row>
    <row r="146" spans="1:12" ht="12.75">
      <c r="A146" s="18">
        <f t="shared" si="7"/>
        <v>144</v>
      </c>
      <c r="B146" s="18" t="s">
        <v>473</v>
      </c>
      <c r="C146" s="18" t="s">
        <v>246</v>
      </c>
      <c r="D146" s="18">
        <v>1000</v>
      </c>
      <c r="E146" s="18">
        <f>SUM(-65.2)</f>
        <v>-65.2</v>
      </c>
      <c r="F146" s="18">
        <v>3.8</v>
      </c>
      <c r="G146" s="18">
        <v>0</v>
      </c>
      <c r="H146" s="18">
        <v>0</v>
      </c>
      <c r="I146" s="18">
        <v>0</v>
      </c>
      <c r="J146" s="18">
        <v>-24.2</v>
      </c>
      <c r="K146" s="18">
        <f t="shared" si="9"/>
        <v>914.3999999999999</v>
      </c>
      <c r="L146"/>
    </row>
    <row r="147" spans="1:12" ht="12.75">
      <c r="A147" s="18">
        <f t="shared" si="7"/>
        <v>145</v>
      </c>
      <c r="B147" s="18" t="s">
        <v>474</v>
      </c>
      <c r="C147" s="18" t="s">
        <v>246</v>
      </c>
      <c r="D147" s="18">
        <v>1000</v>
      </c>
      <c r="E147" s="18">
        <f>SUM(-25.2)</f>
        <v>-25.2</v>
      </c>
      <c r="F147" s="18">
        <v>-28.2</v>
      </c>
      <c r="G147" s="18">
        <v>0</v>
      </c>
      <c r="H147" s="18">
        <v>0</v>
      </c>
      <c r="I147" s="18">
        <v>0</v>
      </c>
      <c r="J147" s="18">
        <v>-32.2</v>
      </c>
      <c r="K147" s="18">
        <f t="shared" si="9"/>
        <v>914.3999999999999</v>
      </c>
      <c r="L147"/>
    </row>
    <row r="148" spans="1:12" ht="12.75">
      <c r="A148" s="18">
        <f t="shared" si="7"/>
        <v>146</v>
      </c>
      <c r="B148" s="18" t="s">
        <v>475</v>
      </c>
      <c r="C148" s="18" t="s">
        <v>246</v>
      </c>
      <c r="D148" s="18">
        <v>1000</v>
      </c>
      <c r="E148" s="18">
        <f>SUM(0)</f>
        <v>0</v>
      </c>
      <c r="F148" s="18">
        <v>-44.2</v>
      </c>
      <c r="G148" s="18">
        <v>0</v>
      </c>
      <c r="H148" s="18">
        <v>0</v>
      </c>
      <c r="I148" s="18">
        <v>0</v>
      </c>
      <c r="J148" s="18">
        <v>-48.2</v>
      </c>
      <c r="K148" s="18">
        <f t="shared" si="9"/>
        <v>907.5999999999999</v>
      </c>
      <c r="L148"/>
    </row>
    <row r="149" spans="1:12" ht="12.75">
      <c r="A149" s="18">
        <f t="shared" si="7"/>
        <v>147</v>
      </c>
      <c r="B149" s="18" t="s">
        <v>476</v>
      </c>
      <c r="C149" s="18" t="s">
        <v>192</v>
      </c>
      <c r="D149" s="18">
        <v>1000</v>
      </c>
      <c r="E149" s="18">
        <f>SUM(-97.2)</f>
        <v>-97.2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f t="shared" si="9"/>
        <v>902.8</v>
      </c>
      <c r="L149"/>
    </row>
    <row r="150" spans="1:12" ht="12.75">
      <c r="A150" s="18">
        <f t="shared" si="7"/>
        <v>148</v>
      </c>
      <c r="B150" s="18" t="s">
        <v>477</v>
      </c>
      <c r="C150" s="18" t="s">
        <v>198</v>
      </c>
      <c r="D150" s="18">
        <v>1000</v>
      </c>
      <c r="E150" s="19">
        <f>SUM(-105.2)</f>
        <v>-105.2</v>
      </c>
      <c r="F150" s="19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f t="shared" si="9"/>
        <v>894.8</v>
      </c>
      <c r="L150"/>
    </row>
    <row r="151" spans="1:12" ht="12.75">
      <c r="A151" s="18">
        <f t="shared" si="7"/>
        <v>149</v>
      </c>
      <c r="B151" s="18" t="s">
        <v>478</v>
      </c>
      <c r="C151" s="18" t="s">
        <v>36</v>
      </c>
      <c r="D151" s="18">
        <v>1000</v>
      </c>
      <c r="E151" s="19">
        <f>SUM(-33.2)</f>
        <v>-33.2</v>
      </c>
      <c r="F151" s="19">
        <v>-28.2</v>
      </c>
      <c r="G151" s="18">
        <v>0</v>
      </c>
      <c r="H151" s="18">
        <v>0</v>
      </c>
      <c r="I151" s="18">
        <v>0</v>
      </c>
      <c r="J151" s="9">
        <v>-48.2</v>
      </c>
      <c r="K151" s="18">
        <f t="shared" si="9"/>
        <v>890.3999999999999</v>
      </c>
      <c r="L151"/>
    </row>
    <row r="152" spans="1:12" ht="12.75">
      <c r="A152" s="18">
        <f t="shared" si="7"/>
        <v>150</v>
      </c>
      <c r="B152" s="18" t="s">
        <v>479</v>
      </c>
      <c r="C152" s="18" t="s">
        <v>246</v>
      </c>
      <c r="D152" s="18">
        <v>1000</v>
      </c>
      <c r="E152" s="18">
        <f>SUM(-17.2)</f>
        <v>-17.2</v>
      </c>
      <c r="F152" s="18">
        <v>-52.2</v>
      </c>
      <c r="G152" s="18">
        <v>0</v>
      </c>
      <c r="H152" s="18">
        <v>0</v>
      </c>
      <c r="I152" s="18">
        <v>0</v>
      </c>
      <c r="J152" s="18">
        <v>-40.2</v>
      </c>
      <c r="K152" s="18">
        <f t="shared" si="9"/>
        <v>890.3999999999999</v>
      </c>
      <c r="L152"/>
    </row>
    <row r="153" spans="1:12" ht="12.75">
      <c r="A153" s="18">
        <f t="shared" si="7"/>
        <v>151</v>
      </c>
      <c r="B153" s="18" t="s">
        <v>480</v>
      </c>
      <c r="C153" s="18" t="s">
        <v>36</v>
      </c>
      <c r="D153" s="18">
        <v>1000</v>
      </c>
      <c r="E153" s="18">
        <f>SUM(-65.2)</f>
        <v>-65.2</v>
      </c>
      <c r="F153" s="18">
        <v>-52.2</v>
      </c>
      <c r="G153" s="18">
        <v>0</v>
      </c>
      <c r="H153" s="18">
        <v>0</v>
      </c>
      <c r="I153" s="18">
        <v>0</v>
      </c>
      <c r="J153" s="18">
        <v>0</v>
      </c>
      <c r="K153" s="18">
        <f t="shared" si="9"/>
        <v>882.5999999999999</v>
      </c>
      <c r="L153"/>
    </row>
    <row r="154" spans="1:12" ht="12.75">
      <c r="A154" s="18">
        <f t="shared" si="7"/>
        <v>152</v>
      </c>
      <c r="B154" s="18" t="s">
        <v>481</v>
      </c>
      <c r="C154" s="18" t="s">
        <v>14</v>
      </c>
      <c r="D154" s="18">
        <v>1000</v>
      </c>
      <c r="E154" s="18">
        <f>SUM(-65.2)</f>
        <v>-65.2</v>
      </c>
      <c r="F154" s="18">
        <v>-12.2</v>
      </c>
      <c r="G154" s="18">
        <v>0</v>
      </c>
      <c r="H154" s="18">
        <v>0</v>
      </c>
      <c r="I154" s="18">
        <v>0</v>
      </c>
      <c r="J154" s="18">
        <v>-48.2</v>
      </c>
      <c r="K154" s="18">
        <f t="shared" si="9"/>
        <v>874.3999999999999</v>
      </c>
      <c r="L154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K1" sqref="K1:K16384"/>
    </sheetView>
  </sheetViews>
  <sheetFormatPr defaultColWidth="9.140625" defaultRowHeight="12.75"/>
  <cols>
    <col min="1" max="1" width="4.00390625" style="10" customWidth="1"/>
    <col min="2" max="2" width="32.8515625" style="10" customWidth="1"/>
    <col min="3" max="3" width="15.00390625" style="10" customWidth="1"/>
    <col min="4" max="4" width="5.00390625" style="10" customWidth="1"/>
    <col min="5" max="5" width="7.57421875" style="10" bestFit="1" customWidth="1"/>
    <col min="6" max="6" width="7.57421875" style="10" customWidth="1"/>
    <col min="7" max="7" width="4.00390625" style="10" customWidth="1"/>
    <col min="8" max="8" width="7.8515625" style="10" bestFit="1" customWidth="1"/>
    <col min="9" max="9" width="4.00390625" style="10" bestFit="1" customWidth="1"/>
    <col min="10" max="10" width="7.421875" style="10" bestFit="1" customWidth="1"/>
    <col min="11" max="11" width="8.421875" style="10" customWidth="1"/>
  </cols>
  <sheetData>
    <row r="1" spans="1:11" ht="15.75">
      <c r="A1" s="20"/>
      <c r="B1" s="21" t="s">
        <v>482</v>
      </c>
      <c r="C1" s="22"/>
      <c r="D1" s="23"/>
      <c r="E1" s="20"/>
      <c r="F1" s="20"/>
      <c r="G1" s="20"/>
      <c r="H1" s="20"/>
      <c r="I1" s="20"/>
      <c r="J1" s="20"/>
      <c r="K1" s="20"/>
    </row>
    <row r="2" spans="1:11" ht="15.75">
      <c r="A2" s="20"/>
      <c r="B2" s="21" t="s">
        <v>1</v>
      </c>
      <c r="C2" s="24" t="s">
        <v>2</v>
      </c>
      <c r="D2" s="25" t="s">
        <v>3</v>
      </c>
      <c r="E2" s="26" t="s">
        <v>145</v>
      </c>
      <c r="F2" s="26" t="s">
        <v>146</v>
      </c>
      <c r="G2" s="26" t="s">
        <v>483</v>
      </c>
      <c r="H2" s="26" t="s">
        <v>321</v>
      </c>
      <c r="I2" s="26" t="s">
        <v>322</v>
      </c>
      <c r="J2" s="26" t="s">
        <v>4</v>
      </c>
      <c r="K2" s="25" t="s">
        <v>5</v>
      </c>
    </row>
    <row r="3" spans="1:11" ht="12.75">
      <c r="A3" s="27">
        <f>ROW()-2</f>
        <v>1</v>
      </c>
      <c r="B3" s="28" t="s">
        <v>484</v>
      </c>
      <c r="C3" s="29" t="s">
        <v>16</v>
      </c>
      <c r="D3" s="30">
        <v>1000</v>
      </c>
      <c r="E3" s="31">
        <f>SUM(101.6)</f>
        <v>101.6</v>
      </c>
      <c r="F3" s="31">
        <v>97.1</v>
      </c>
      <c r="G3" s="31">
        <v>224</v>
      </c>
      <c r="H3" s="31">
        <v>280</v>
      </c>
      <c r="I3" s="31">
        <v>150</v>
      </c>
      <c r="J3" s="31">
        <v>126.6</v>
      </c>
      <c r="K3" s="30">
        <f>SUM(D3:J3)</f>
        <v>1979.2999999999997</v>
      </c>
    </row>
    <row r="4" spans="1:11" ht="12.75">
      <c r="A4" s="27">
        <f>ROW()-2</f>
        <v>2</v>
      </c>
      <c r="B4" s="32" t="s">
        <v>485</v>
      </c>
      <c r="C4" s="33" t="s">
        <v>7</v>
      </c>
      <c r="D4" s="30">
        <v>1000</v>
      </c>
      <c r="E4" s="31">
        <f>SUM(69.6)</f>
        <v>69.6</v>
      </c>
      <c r="F4" s="31">
        <v>105.1</v>
      </c>
      <c r="G4" s="31">
        <v>154</v>
      </c>
      <c r="H4" s="31">
        <v>240</v>
      </c>
      <c r="I4" s="31">
        <v>170</v>
      </c>
      <c r="J4" s="31">
        <v>86.6</v>
      </c>
      <c r="K4" s="30">
        <f>SUM(D4:J4)</f>
        <v>1825.2999999999997</v>
      </c>
    </row>
    <row r="5" spans="1:11" ht="12.75">
      <c r="A5" s="27">
        <f>ROW()-2</f>
        <v>3</v>
      </c>
      <c r="B5" s="28" t="s">
        <v>488</v>
      </c>
      <c r="C5" s="29" t="s">
        <v>16</v>
      </c>
      <c r="D5" s="30">
        <v>1000</v>
      </c>
      <c r="E5" s="31">
        <f>SUM(69.6)</f>
        <v>69.6</v>
      </c>
      <c r="F5" s="31">
        <v>97.1</v>
      </c>
      <c r="G5" s="31">
        <v>196</v>
      </c>
      <c r="H5" s="31">
        <v>230</v>
      </c>
      <c r="I5" s="31">
        <v>80</v>
      </c>
      <c r="J5" s="31">
        <v>62.6</v>
      </c>
      <c r="K5" s="30">
        <f>SUM(D5:J5)</f>
        <v>1735.2999999999997</v>
      </c>
    </row>
    <row r="6" spans="1:11" ht="12.75">
      <c r="A6" s="27">
        <f>ROW()-2</f>
        <v>4</v>
      </c>
      <c r="B6" s="32" t="s">
        <v>486</v>
      </c>
      <c r="C6" s="33" t="s">
        <v>7</v>
      </c>
      <c r="D6" s="30">
        <v>1000</v>
      </c>
      <c r="E6" s="31">
        <f>SUM(77.6)</f>
        <v>77.6</v>
      </c>
      <c r="F6" s="31">
        <v>57.1</v>
      </c>
      <c r="G6" s="31">
        <v>161</v>
      </c>
      <c r="H6" s="31">
        <v>270</v>
      </c>
      <c r="I6" s="31">
        <v>90</v>
      </c>
      <c r="J6" s="31">
        <v>78.6</v>
      </c>
      <c r="K6" s="30">
        <f>SUM(D6:J6)</f>
        <v>1734.2999999999997</v>
      </c>
    </row>
    <row r="7" spans="1:11" ht="12.75">
      <c r="A7" s="27">
        <f>ROW()-2</f>
        <v>5</v>
      </c>
      <c r="B7" s="28" t="s">
        <v>487</v>
      </c>
      <c r="C7" s="29" t="s">
        <v>16</v>
      </c>
      <c r="D7" s="30">
        <v>1000</v>
      </c>
      <c r="E7" s="31">
        <f>SUM(101.6)</f>
        <v>101.6</v>
      </c>
      <c r="F7" s="31">
        <v>57.1</v>
      </c>
      <c r="G7" s="31">
        <v>168</v>
      </c>
      <c r="H7" s="31">
        <v>190</v>
      </c>
      <c r="I7" s="31">
        <v>60</v>
      </c>
      <c r="J7" s="31">
        <v>118.6</v>
      </c>
      <c r="K7" s="30">
        <f>SUM(D7:J7)</f>
        <v>1695.2999999999997</v>
      </c>
    </row>
    <row r="8" spans="1:11" ht="12.75">
      <c r="A8" s="27">
        <f>ROW()-2</f>
        <v>6</v>
      </c>
      <c r="B8" s="32" t="s">
        <v>489</v>
      </c>
      <c r="C8" s="33" t="s">
        <v>7</v>
      </c>
      <c r="D8" s="30">
        <v>1000</v>
      </c>
      <c r="E8" s="31">
        <f>SUM(93.6)</f>
        <v>93.6</v>
      </c>
      <c r="F8" s="31">
        <v>105.1</v>
      </c>
      <c r="G8" s="31">
        <v>238</v>
      </c>
      <c r="H8" s="31">
        <v>130</v>
      </c>
      <c r="I8" s="31">
        <v>0</v>
      </c>
      <c r="J8" s="31">
        <v>86.6</v>
      </c>
      <c r="K8" s="30">
        <f>SUM(D8:J8)</f>
        <v>1653.2999999999997</v>
      </c>
    </row>
    <row r="9" spans="1:11" ht="12.75">
      <c r="A9" s="27">
        <f>ROW()-2</f>
        <v>7</v>
      </c>
      <c r="B9" s="32" t="s">
        <v>490</v>
      </c>
      <c r="C9" s="33" t="s">
        <v>7</v>
      </c>
      <c r="D9" s="30">
        <v>1000</v>
      </c>
      <c r="E9" s="31">
        <f>SUM(13.6)</f>
        <v>13.6</v>
      </c>
      <c r="F9" s="31">
        <v>97.1</v>
      </c>
      <c r="G9" s="31">
        <v>182</v>
      </c>
      <c r="H9" s="31">
        <v>140</v>
      </c>
      <c r="I9" s="31">
        <v>0</v>
      </c>
      <c r="J9" s="31">
        <v>78.6</v>
      </c>
      <c r="K9" s="30">
        <f>SUM(D9:J9)</f>
        <v>1511.3</v>
      </c>
    </row>
    <row r="10" spans="1:11" ht="12.75">
      <c r="A10" s="27">
        <f>ROW()-2</f>
        <v>8</v>
      </c>
      <c r="B10" s="28" t="s">
        <v>491</v>
      </c>
      <c r="C10" s="29" t="s">
        <v>16</v>
      </c>
      <c r="D10" s="30">
        <v>1000</v>
      </c>
      <c r="E10" s="31">
        <f>SUM(77.6)</f>
        <v>77.6</v>
      </c>
      <c r="F10" s="31">
        <v>41.1</v>
      </c>
      <c r="G10" s="31">
        <v>196</v>
      </c>
      <c r="H10" s="31">
        <v>90</v>
      </c>
      <c r="I10" s="31">
        <v>0</v>
      </c>
      <c r="J10" s="31">
        <v>70.6</v>
      </c>
      <c r="K10" s="30">
        <f>SUM(D10:J10)</f>
        <v>1475.2999999999997</v>
      </c>
    </row>
    <row r="11" spans="1:11" ht="12.75">
      <c r="A11" s="27">
        <f>ROW()-2</f>
        <v>9</v>
      </c>
      <c r="B11" s="28" t="s">
        <v>492</v>
      </c>
      <c r="C11" s="29" t="s">
        <v>16</v>
      </c>
      <c r="D11" s="30">
        <v>1000</v>
      </c>
      <c r="E11" s="31">
        <f>SUM(69.6)</f>
        <v>69.6</v>
      </c>
      <c r="F11" s="31">
        <v>81.1</v>
      </c>
      <c r="G11" s="31">
        <v>98</v>
      </c>
      <c r="H11" s="31">
        <v>0</v>
      </c>
      <c r="I11" s="31">
        <v>0</v>
      </c>
      <c r="J11" s="34">
        <v>14.6</v>
      </c>
      <c r="K11" s="30">
        <f>SUM(D11:J11)</f>
        <v>1263.2999999999997</v>
      </c>
    </row>
    <row r="12" spans="1:11" ht="12.75">
      <c r="A12" s="27">
        <f>ROW()-2</f>
        <v>10</v>
      </c>
      <c r="B12" s="32" t="s">
        <v>493</v>
      </c>
      <c r="C12" s="33" t="s">
        <v>7</v>
      </c>
      <c r="D12" s="30">
        <v>1000</v>
      </c>
      <c r="E12" s="31">
        <f>SUM(37.6)</f>
        <v>37.6</v>
      </c>
      <c r="F12" s="31">
        <v>65.1</v>
      </c>
      <c r="G12" s="31">
        <v>0</v>
      </c>
      <c r="H12" s="31">
        <v>60</v>
      </c>
      <c r="I12" s="31">
        <v>0</v>
      </c>
      <c r="J12" s="34">
        <v>14.6</v>
      </c>
      <c r="K12" s="30">
        <f>SUM(D12:J12)</f>
        <v>1177.2999999999997</v>
      </c>
    </row>
    <row r="13" spans="1:11" ht="12.75">
      <c r="A13" s="27">
        <f>ROW()-2</f>
        <v>11</v>
      </c>
      <c r="B13" s="34" t="s">
        <v>494</v>
      </c>
      <c r="C13" s="34" t="s">
        <v>16</v>
      </c>
      <c r="D13" s="30">
        <v>1000</v>
      </c>
      <c r="E13" s="31">
        <f>SUM(5.6)</f>
        <v>5.6</v>
      </c>
      <c r="F13" s="31">
        <v>97.1</v>
      </c>
      <c r="G13" s="31">
        <v>70</v>
      </c>
      <c r="H13" s="31">
        <v>0</v>
      </c>
      <c r="I13" s="31">
        <v>0</v>
      </c>
      <c r="J13" s="31">
        <v>-9.4</v>
      </c>
      <c r="K13" s="30">
        <f>SUM(D13:J13)</f>
        <v>1163.3</v>
      </c>
    </row>
    <row r="14" spans="1:11" ht="12.75">
      <c r="A14" s="27">
        <f>ROW()-2</f>
        <v>12</v>
      </c>
      <c r="B14" s="32" t="s">
        <v>495</v>
      </c>
      <c r="C14" s="35" t="s">
        <v>26</v>
      </c>
      <c r="D14" s="30">
        <v>1000</v>
      </c>
      <c r="E14" s="31">
        <f>SUM(45.6)</f>
        <v>45.6</v>
      </c>
      <c r="F14" s="31">
        <v>25.1</v>
      </c>
      <c r="G14" s="31">
        <v>56</v>
      </c>
      <c r="H14" s="31">
        <v>0</v>
      </c>
      <c r="I14" s="31">
        <v>0</v>
      </c>
      <c r="J14" s="31">
        <v>6.6</v>
      </c>
      <c r="K14" s="30">
        <f>SUM(D14:J14)</f>
        <v>1133.2999999999997</v>
      </c>
    </row>
    <row r="15" spans="1:11" ht="12.75">
      <c r="A15" s="27">
        <f>ROW()-2</f>
        <v>13</v>
      </c>
      <c r="B15" s="28" t="s">
        <v>496</v>
      </c>
      <c r="C15" s="29" t="s">
        <v>7</v>
      </c>
      <c r="D15" s="30">
        <v>1000</v>
      </c>
      <c r="E15" s="31">
        <f>SUM(29.6)</f>
        <v>29.6</v>
      </c>
      <c r="F15" s="31">
        <v>17.1</v>
      </c>
      <c r="G15" s="31">
        <v>0</v>
      </c>
      <c r="H15" s="31">
        <v>0</v>
      </c>
      <c r="I15" s="31">
        <v>0</v>
      </c>
      <c r="J15" s="31">
        <v>70.6</v>
      </c>
      <c r="K15" s="30">
        <f>SUM(D15:J15)</f>
        <v>1117.2999999999997</v>
      </c>
    </row>
    <row r="16" spans="1:11" ht="12.75">
      <c r="A16" s="27">
        <f>ROW()-2</f>
        <v>14</v>
      </c>
      <c r="B16" s="28" t="s">
        <v>497</v>
      </c>
      <c r="C16" s="29" t="s">
        <v>7</v>
      </c>
      <c r="D16" s="30">
        <v>1000</v>
      </c>
      <c r="E16" s="34">
        <f>SUM(61.6)</f>
        <v>61.6</v>
      </c>
      <c r="F16" s="34">
        <v>33.1</v>
      </c>
      <c r="G16" s="34">
        <v>0</v>
      </c>
      <c r="H16" s="34">
        <v>20</v>
      </c>
      <c r="I16" s="31">
        <v>0</v>
      </c>
      <c r="J16" s="31">
        <v>-25.4</v>
      </c>
      <c r="K16" s="30">
        <f>SUM(D16:J16)</f>
        <v>1089.2999999999997</v>
      </c>
    </row>
    <row r="17" spans="1:11" ht="12.75">
      <c r="A17" s="27">
        <f>ROW()-2</f>
        <v>15</v>
      </c>
      <c r="B17" s="36" t="s">
        <v>498</v>
      </c>
      <c r="C17" s="37" t="s">
        <v>14</v>
      </c>
      <c r="D17" s="30">
        <v>1000</v>
      </c>
      <c r="E17" s="31">
        <f>SUM(21.6)</f>
        <v>21.6</v>
      </c>
      <c r="F17" s="31">
        <v>57.1</v>
      </c>
      <c r="G17" s="31">
        <v>0</v>
      </c>
      <c r="H17" s="31">
        <v>0</v>
      </c>
      <c r="I17" s="31">
        <v>0</v>
      </c>
      <c r="J17" s="31">
        <v>0</v>
      </c>
      <c r="K17" s="30">
        <f>SUM(D17:J17)</f>
        <v>1078.7</v>
      </c>
    </row>
    <row r="18" spans="1:11" ht="12.75">
      <c r="A18" s="27">
        <f>ROW()-2</f>
        <v>16</v>
      </c>
      <c r="B18" s="27" t="s">
        <v>499</v>
      </c>
      <c r="C18" s="37" t="s">
        <v>14</v>
      </c>
      <c r="D18" s="38">
        <v>1000</v>
      </c>
      <c r="E18" s="31">
        <f>SUM(13.6)</f>
        <v>13.6</v>
      </c>
      <c r="F18" s="31">
        <v>65.1</v>
      </c>
      <c r="G18" s="31">
        <v>0</v>
      </c>
      <c r="H18" s="31">
        <v>0</v>
      </c>
      <c r="I18" s="31">
        <v>0</v>
      </c>
      <c r="J18" s="31">
        <v>-9.4</v>
      </c>
      <c r="K18" s="30">
        <f>SUM(D18:J18)</f>
        <v>1069.3</v>
      </c>
    </row>
    <row r="19" spans="1:11" ht="12.75">
      <c r="A19" s="27">
        <f>ROW()-2</f>
        <v>17</v>
      </c>
      <c r="B19" s="32" t="s">
        <v>500</v>
      </c>
      <c r="C19" s="33" t="s">
        <v>7</v>
      </c>
      <c r="D19" s="30">
        <v>1000</v>
      </c>
      <c r="E19" s="31">
        <f>SUM(13.6)</f>
        <v>13.6</v>
      </c>
      <c r="F19" s="31">
        <v>33.1</v>
      </c>
      <c r="G19" s="34">
        <v>0</v>
      </c>
      <c r="H19" s="31">
        <v>0</v>
      </c>
      <c r="I19" s="31">
        <v>0</v>
      </c>
      <c r="J19" s="31">
        <v>22.6</v>
      </c>
      <c r="K19" s="30">
        <f>SUM(D19:J19)</f>
        <v>1069.3</v>
      </c>
    </row>
    <row r="20" spans="1:11" ht="12.75">
      <c r="A20" s="27">
        <f>ROW()-2</f>
        <v>18</v>
      </c>
      <c r="B20" s="27" t="s">
        <v>501</v>
      </c>
      <c r="C20" s="37" t="s">
        <v>118</v>
      </c>
      <c r="D20" s="38">
        <v>1000</v>
      </c>
      <c r="E20" s="31">
        <f>SUM(61.6)</f>
        <v>61.6</v>
      </c>
      <c r="F20" s="31">
        <v>-6.9</v>
      </c>
      <c r="G20" s="31">
        <v>0</v>
      </c>
      <c r="H20" s="31">
        <v>0</v>
      </c>
      <c r="I20" s="31">
        <v>0</v>
      </c>
      <c r="J20" s="31">
        <v>14.6</v>
      </c>
      <c r="K20" s="30">
        <f>SUM(D20:J20)</f>
        <v>1069.2999999999997</v>
      </c>
    </row>
    <row r="21" spans="1:11" ht="12.75">
      <c r="A21" s="27">
        <f>ROW()-2</f>
        <v>19</v>
      </c>
      <c r="B21" s="36" t="s">
        <v>502</v>
      </c>
      <c r="C21" s="33" t="s">
        <v>7</v>
      </c>
      <c r="D21" s="30">
        <v>1000</v>
      </c>
      <c r="E21" s="31">
        <f>SUM(13.6)</f>
        <v>13.6</v>
      </c>
      <c r="F21" s="31">
        <v>49.1</v>
      </c>
      <c r="G21" s="31">
        <v>0</v>
      </c>
      <c r="H21" s="31">
        <v>0</v>
      </c>
      <c r="I21" s="31">
        <v>0</v>
      </c>
      <c r="J21" s="31">
        <v>-1.4</v>
      </c>
      <c r="K21" s="30">
        <f>SUM(D21:J21)</f>
        <v>1061.3</v>
      </c>
    </row>
    <row r="22" spans="1:11" ht="12.75">
      <c r="A22" s="27">
        <f>ROW()-2</f>
        <v>20</v>
      </c>
      <c r="B22" s="36" t="s">
        <v>503</v>
      </c>
      <c r="C22" s="37" t="s">
        <v>14</v>
      </c>
      <c r="D22" s="30">
        <v>1000</v>
      </c>
      <c r="E22" s="31">
        <f>SUM(21.6)</f>
        <v>21.6</v>
      </c>
      <c r="F22" s="31">
        <v>17.1</v>
      </c>
      <c r="G22" s="31">
        <v>0</v>
      </c>
      <c r="H22" s="31">
        <v>0</v>
      </c>
      <c r="I22" s="31">
        <v>0</v>
      </c>
      <c r="J22" s="31">
        <v>22.6</v>
      </c>
      <c r="K22" s="30">
        <f>SUM(D22:J22)</f>
        <v>1061.3</v>
      </c>
    </row>
    <row r="23" spans="1:11" ht="12.75">
      <c r="A23" s="27">
        <f>ROW()-2</f>
        <v>21</v>
      </c>
      <c r="B23" s="34" t="s">
        <v>504</v>
      </c>
      <c r="C23" s="34" t="s">
        <v>358</v>
      </c>
      <c r="D23" s="30">
        <v>1000</v>
      </c>
      <c r="E23" s="34">
        <v>0</v>
      </c>
      <c r="F23" s="34">
        <v>73.1</v>
      </c>
      <c r="G23" s="31">
        <v>0</v>
      </c>
      <c r="H23" s="34">
        <v>0</v>
      </c>
      <c r="I23" s="31">
        <v>0</v>
      </c>
      <c r="J23" s="31">
        <v>-17.4</v>
      </c>
      <c r="K23" s="30">
        <f>SUM(D23:J23)</f>
        <v>1055.6999999999998</v>
      </c>
    </row>
    <row r="24" spans="1:11" ht="12.75">
      <c r="A24" s="27">
        <f>ROW()-2</f>
        <v>22</v>
      </c>
      <c r="B24" s="34" t="s">
        <v>505</v>
      </c>
      <c r="C24" s="34" t="s">
        <v>92</v>
      </c>
      <c r="D24" s="38">
        <v>1000</v>
      </c>
      <c r="E24" s="31">
        <f>SUM(0)</f>
        <v>0</v>
      </c>
      <c r="F24" s="31">
        <v>41.1</v>
      </c>
      <c r="G24" s="31">
        <v>0</v>
      </c>
      <c r="H24" s="31">
        <v>0</v>
      </c>
      <c r="I24" s="31">
        <v>0</v>
      </c>
      <c r="J24" s="31">
        <v>14.6</v>
      </c>
      <c r="K24" s="30">
        <f>SUM(D24:J24)</f>
        <v>1055.6999999999998</v>
      </c>
    </row>
    <row r="25" spans="1:11" ht="12.75">
      <c r="A25" s="27">
        <f>ROW()-2</f>
        <v>23</v>
      </c>
      <c r="B25" s="34" t="s">
        <v>506</v>
      </c>
      <c r="C25" s="34" t="s">
        <v>7</v>
      </c>
      <c r="D25" s="30">
        <v>1000</v>
      </c>
      <c r="E25" s="31">
        <f>SUM(29.6)</f>
        <v>29.6</v>
      </c>
      <c r="F25" s="31">
        <v>9.1</v>
      </c>
      <c r="G25" s="31">
        <v>0</v>
      </c>
      <c r="H25" s="31">
        <v>0</v>
      </c>
      <c r="I25" s="31">
        <v>0</v>
      </c>
      <c r="J25" s="31">
        <v>0</v>
      </c>
      <c r="K25" s="30">
        <f>SUM(D25:J25)</f>
        <v>1038.6999999999998</v>
      </c>
    </row>
    <row r="26" spans="1:11" ht="12.75">
      <c r="A26" s="27">
        <f>ROW()-2</f>
        <v>24</v>
      </c>
      <c r="B26" s="27" t="s">
        <v>507</v>
      </c>
      <c r="C26" s="27" t="s">
        <v>20</v>
      </c>
      <c r="D26" s="30">
        <v>1000</v>
      </c>
      <c r="E26" s="31">
        <f>SUM(0)</f>
        <v>0</v>
      </c>
      <c r="F26" s="31">
        <v>25.1</v>
      </c>
      <c r="G26" s="31">
        <v>0</v>
      </c>
      <c r="H26" s="31">
        <v>0</v>
      </c>
      <c r="I26" s="31">
        <v>0</v>
      </c>
      <c r="J26" s="31">
        <v>0</v>
      </c>
      <c r="K26" s="30">
        <f>SUM(D26:J26)</f>
        <v>1025.1</v>
      </c>
    </row>
    <row r="27" spans="1:11" ht="12.75">
      <c r="A27" s="27">
        <f>ROW()-2</f>
        <v>25</v>
      </c>
      <c r="B27" s="32" t="s">
        <v>508</v>
      </c>
      <c r="C27" s="35" t="s">
        <v>92</v>
      </c>
      <c r="D27" s="30">
        <v>1000</v>
      </c>
      <c r="E27" s="31">
        <f>SUM(0)</f>
        <v>0</v>
      </c>
      <c r="F27" s="31">
        <v>41.1</v>
      </c>
      <c r="G27" s="34">
        <v>0</v>
      </c>
      <c r="H27" s="31">
        <v>0</v>
      </c>
      <c r="I27" s="31">
        <v>0</v>
      </c>
      <c r="J27" s="31">
        <v>-17.4</v>
      </c>
      <c r="K27" s="30">
        <f>SUM(D27:J27)</f>
        <v>1023.6999999999999</v>
      </c>
    </row>
    <row r="28" spans="1:11" ht="12.75">
      <c r="A28" s="27">
        <f>ROW()-2</f>
        <v>26</v>
      </c>
      <c r="B28" s="32" t="s">
        <v>509</v>
      </c>
      <c r="C28" s="29" t="s">
        <v>126</v>
      </c>
      <c r="D28" s="30">
        <v>1000</v>
      </c>
      <c r="E28" s="31">
        <f>SUM(-10.4)</f>
        <v>-10.4</v>
      </c>
      <c r="F28" s="31">
        <v>-6.9</v>
      </c>
      <c r="G28" s="31">
        <v>0</v>
      </c>
      <c r="H28" s="31">
        <v>40</v>
      </c>
      <c r="I28" s="31">
        <v>0</v>
      </c>
      <c r="J28" s="31">
        <v>-1.4</v>
      </c>
      <c r="K28" s="30">
        <f>SUM(D28:J28)</f>
        <v>1021.3000000000001</v>
      </c>
    </row>
    <row r="29" spans="1:11" ht="12.75">
      <c r="A29" s="27">
        <f>ROW()-2</f>
        <v>27</v>
      </c>
      <c r="B29" s="32" t="s">
        <v>510</v>
      </c>
      <c r="C29" s="33" t="s">
        <v>7</v>
      </c>
      <c r="D29" s="30">
        <v>1000</v>
      </c>
      <c r="E29" s="31">
        <f>SUM(-42.4)</f>
        <v>-42.4</v>
      </c>
      <c r="F29" s="31">
        <v>81.1</v>
      </c>
      <c r="G29" s="31">
        <v>0</v>
      </c>
      <c r="H29" s="31">
        <v>0</v>
      </c>
      <c r="I29" s="31">
        <v>0</v>
      </c>
      <c r="J29" s="31">
        <v>-17.4</v>
      </c>
      <c r="K29" s="30">
        <f>SUM(D29:J29)</f>
        <v>1021.3000000000001</v>
      </c>
    </row>
    <row r="30" spans="1:11" ht="12.75">
      <c r="A30" s="27">
        <f>ROW()-2</f>
        <v>28</v>
      </c>
      <c r="B30" s="28" t="s">
        <v>511</v>
      </c>
      <c r="C30" s="29" t="s">
        <v>94</v>
      </c>
      <c r="D30" s="30">
        <v>1000</v>
      </c>
      <c r="E30" s="31">
        <f>SUM(0)</f>
        <v>0</v>
      </c>
      <c r="F30" s="31">
        <v>17.1</v>
      </c>
      <c r="G30" s="31">
        <v>0</v>
      </c>
      <c r="H30" s="31">
        <v>0</v>
      </c>
      <c r="I30" s="31">
        <v>0</v>
      </c>
      <c r="J30" s="31">
        <v>0</v>
      </c>
      <c r="K30" s="30">
        <f>SUM(D30:J30)</f>
        <v>1017.1</v>
      </c>
    </row>
    <row r="31" spans="1:11" ht="12.75">
      <c r="A31" s="27">
        <f>ROW()-2</f>
        <v>29</v>
      </c>
      <c r="B31" s="34" t="s">
        <v>512</v>
      </c>
      <c r="C31" s="34" t="s">
        <v>20</v>
      </c>
      <c r="D31" s="30">
        <v>1000</v>
      </c>
      <c r="E31" s="34">
        <v>0</v>
      </c>
      <c r="F31" s="34">
        <v>17.1</v>
      </c>
      <c r="G31" s="31">
        <v>0</v>
      </c>
      <c r="H31" s="34">
        <v>0</v>
      </c>
      <c r="I31" s="31">
        <v>0</v>
      </c>
      <c r="J31" s="31">
        <v>0</v>
      </c>
      <c r="K31" s="30">
        <f>SUM(D31:J31)</f>
        <v>1017.1</v>
      </c>
    </row>
    <row r="32" spans="1:11" ht="12.75">
      <c r="A32" s="27">
        <f>ROW()-2</f>
        <v>30</v>
      </c>
      <c r="B32" s="27" t="s">
        <v>513</v>
      </c>
      <c r="C32" s="37" t="s">
        <v>16</v>
      </c>
      <c r="D32" s="38">
        <v>1000</v>
      </c>
      <c r="E32" s="31">
        <f>SUM(0)</f>
        <v>0</v>
      </c>
      <c r="F32" s="31">
        <v>0</v>
      </c>
      <c r="G32" s="31">
        <v>0</v>
      </c>
      <c r="H32" s="31">
        <v>0</v>
      </c>
      <c r="I32" s="31">
        <v>0</v>
      </c>
      <c r="J32" s="31">
        <v>14.6</v>
      </c>
      <c r="K32" s="30">
        <f>SUM(D32:J32)</f>
        <v>1014.6</v>
      </c>
    </row>
    <row r="33" spans="1:11" ht="12.75">
      <c r="A33" s="27">
        <f>ROW()-2</f>
        <v>31</v>
      </c>
      <c r="B33" s="28" t="s">
        <v>514</v>
      </c>
      <c r="C33" s="37" t="s">
        <v>14</v>
      </c>
      <c r="D33" s="30">
        <v>1000</v>
      </c>
      <c r="E33" s="31">
        <f>SUM(13.6)</f>
        <v>13.6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0">
        <f>SUM(D33:J33)</f>
        <v>1013.6</v>
      </c>
    </row>
    <row r="34" spans="1:11" ht="12.75">
      <c r="A34" s="27">
        <f>ROW()-2</f>
        <v>32</v>
      </c>
      <c r="B34" s="28" t="s">
        <v>515</v>
      </c>
      <c r="C34" s="29" t="s">
        <v>7</v>
      </c>
      <c r="D34" s="30">
        <v>1000</v>
      </c>
      <c r="E34" s="31">
        <f>SUM(5.6)</f>
        <v>5.6</v>
      </c>
      <c r="F34" s="31">
        <v>17.1</v>
      </c>
      <c r="G34" s="31">
        <v>0</v>
      </c>
      <c r="H34" s="31">
        <v>0</v>
      </c>
      <c r="I34" s="31">
        <v>0</v>
      </c>
      <c r="J34" s="31">
        <v>-9.4</v>
      </c>
      <c r="K34" s="30">
        <f>SUM(D34:J34)</f>
        <v>1013.3000000000001</v>
      </c>
    </row>
    <row r="35" spans="1:11" ht="12.75">
      <c r="A35" s="27">
        <f>ROW()-2</f>
        <v>33</v>
      </c>
      <c r="B35" s="32" t="s">
        <v>516</v>
      </c>
      <c r="C35" s="33" t="s">
        <v>7</v>
      </c>
      <c r="D35" s="30">
        <v>1000</v>
      </c>
      <c r="E35" s="31">
        <f>SUM(-10.4)</f>
        <v>-10.4</v>
      </c>
      <c r="F35" s="31">
        <v>25.1</v>
      </c>
      <c r="G35" s="31">
        <v>0</v>
      </c>
      <c r="H35" s="31">
        <v>0</v>
      </c>
      <c r="I35" s="31">
        <v>0</v>
      </c>
      <c r="J35" s="31">
        <v>-1.4</v>
      </c>
      <c r="K35" s="30">
        <f>SUM(D35:J35)</f>
        <v>1013.3000000000001</v>
      </c>
    </row>
    <row r="36" spans="1:11" ht="12.75">
      <c r="A36" s="27">
        <f>ROW()-2</f>
        <v>34</v>
      </c>
      <c r="B36" s="34" t="s">
        <v>517</v>
      </c>
      <c r="C36" s="34" t="s">
        <v>20</v>
      </c>
      <c r="D36" s="30">
        <v>1000</v>
      </c>
      <c r="E36" s="34">
        <v>0</v>
      </c>
      <c r="F36" s="34">
        <v>9.1</v>
      </c>
      <c r="G36" s="31">
        <v>0</v>
      </c>
      <c r="H36" s="31">
        <v>0</v>
      </c>
      <c r="I36" s="31">
        <v>0</v>
      </c>
      <c r="J36" s="31">
        <v>0</v>
      </c>
      <c r="K36" s="30">
        <f>SUM(D36:J36)</f>
        <v>1009.1</v>
      </c>
    </row>
    <row r="37" spans="1:11" ht="12.75">
      <c r="A37" s="27">
        <f>ROW()-2</f>
        <v>35</v>
      </c>
      <c r="B37" s="32" t="s">
        <v>518</v>
      </c>
      <c r="C37" s="33" t="s">
        <v>33</v>
      </c>
      <c r="D37" s="30">
        <v>1000</v>
      </c>
      <c r="E37" s="31">
        <f>SUM(0)</f>
        <v>0</v>
      </c>
      <c r="F37" s="31">
        <v>25.1</v>
      </c>
      <c r="G37" s="31">
        <v>0</v>
      </c>
      <c r="H37" s="31">
        <v>0</v>
      </c>
      <c r="I37" s="31">
        <v>0</v>
      </c>
      <c r="J37" s="31">
        <v>-17.4</v>
      </c>
      <c r="K37" s="30">
        <f>SUM(D37:J37)</f>
        <v>1007.6999999999999</v>
      </c>
    </row>
    <row r="38" spans="1:11" ht="12.75">
      <c r="A38" s="27">
        <f>ROW()-2</f>
        <v>36</v>
      </c>
      <c r="B38" s="32" t="s">
        <v>519</v>
      </c>
      <c r="C38" s="35" t="s">
        <v>26</v>
      </c>
      <c r="D38" s="30">
        <v>1000</v>
      </c>
      <c r="E38" s="31">
        <f>SUM(21.6)</f>
        <v>21.6</v>
      </c>
      <c r="F38" s="31">
        <v>-14.9</v>
      </c>
      <c r="G38" s="31">
        <v>0</v>
      </c>
      <c r="H38" s="31">
        <v>0</v>
      </c>
      <c r="I38" s="31">
        <v>0</v>
      </c>
      <c r="J38" s="31">
        <v>0</v>
      </c>
      <c r="K38" s="30">
        <f>SUM(D38:J38)</f>
        <v>1006.7</v>
      </c>
    </row>
    <row r="39" spans="1:11" ht="12.75">
      <c r="A39" s="27">
        <f>ROW()-2</f>
        <v>37</v>
      </c>
      <c r="B39" s="34" t="s">
        <v>520</v>
      </c>
      <c r="C39" s="34" t="s">
        <v>92</v>
      </c>
      <c r="D39" s="30">
        <v>1000</v>
      </c>
      <c r="E39" s="31">
        <f>SUM(0)</f>
        <v>0</v>
      </c>
      <c r="F39" s="31">
        <v>1.1</v>
      </c>
      <c r="G39" s="31">
        <v>0</v>
      </c>
      <c r="H39" s="31">
        <v>0</v>
      </c>
      <c r="I39" s="31">
        <v>0</v>
      </c>
      <c r="J39" s="31">
        <v>0</v>
      </c>
      <c r="K39" s="30">
        <f>SUM(D39:J39)</f>
        <v>1001.1</v>
      </c>
    </row>
    <row r="40" spans="1:11" ht="12.75">
      <c r="A40" s="27">
        <f>ROW()-2</f>
        <v>38</v>
      </c>
      <c r="B40" s="34" t="s">
        <v>521</v>
      </c>
      <c r="C40" s="34" t="s">
        <v>20</v>
      </c>
      <c r="D40" s="30">
        <v>1000</v>
      </c>
      <c r="E40" s="34">
        <v>0</v>
      </c>
      <c r="F40" s="34">
        <v>1.1</v>
      </c>
      <c r="G40" s="31">
        <v>0</v>
      </c>
      <c r="H40" s="31">
        <v>0</v>
      </c>
      <c r="I40" s="31">
        <v>0</v>
      </c>
      <c r="J40" s="31">
        <v>0</v>
      </c>
      <c r="K40" s="30">
        <f>SUM(D40:J40)</f>
        <v>1001.1</v>
      </c>
    </row>
    <row r="41" spans="1:11" ht="12.75">
      <c r="A41" s="27">
        <f>ROW()-2</f>
        <v>39</v>
      </c>
      <c r="B41" s="34" t="s">
        <v>522</v>
      </c>
      <c r="C41" s="34" t="s">
        <v>14</v>
      </c>
      <c r="D41" s="30">
        <v>1000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4">
        <v>-1.4</v>
      </c>
      <c r="K41" s="30">
        <f>SUM(D41:J41)</f>
        <v>998.6</v>
      </c>
    </row>
    <row r="42" spans="1:11" ht="12.75">
      <c r="A42" s="27">
        <f>ROW()-2</f>
        <v>40</v>
      </c>
      <c r="B42" s="27" t="s">
        <v>523</v>
      </c>
      <c r="C42" s="37" t="s">
        <v>7</v>
      </c>
      <c r="D42" s="38">
        <v>1000</v>
      </c>
      <c r="E42" s="31">
        <f>SUM(-2.4)</f>
        <v>-2.4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0">
        <f>SUM(D42:J42)</f>
        <v>997.6</v>
      </c>
    </row>
    <row r="43" spans="1:11" ht="12.75">
      <c r="A43" s="27">
        <f>ROW()-2</f>
        <v>41</v>
      </c>
      <c r="B43" s="27" t="s">
        <v>524</v>
      </c>
      <c r="C43" s="37" t="s">
        <v>7</v>
      </c>
      <c r="D43" s="38">
        <v>1000</v>
      </c>
      <c r="E43" s="31">
        <f>SUM(5.6)</f>
        <v>5.6</v>
      </c>
      <c r="F43" s="31">
        <v>-6.9</v>
      </c>
      <c r="G43" s="34">
        <v>0</v>
      </c>
      <c r="H43" s="31">
        <v>0</v>
      </c>
      <c r="I43" s="31">
        <v>0</v>
      </c>
      <c r="J43" s="31">
        <v>-1.4</v>
      </c>
      <c r="K43" s="30">
        <f>SUM(D43:J43)</f>
        <v>997.3000000000001</v>
      </c>
    </row>
    <row r="44" spans="1:11" ht="12.75">
      <c r="A44" s="27">
        <f>ROW()-2</f>
        <v>42</v>
      </c>
      <c r="B44" s="27" t="s">
        <v>525</v>
      </c>
      <c r="C44" s="27" t="s">
        <v>110</v>
      </c>
      <c r="D44" s="30">
        <v>1000</v>
      </c>
      <c r="E44" s="31">
        <f>SUM(0)</f>
        <v>0</v>
      </c>
      <c r="F44" s="31">
        <v>-6.9</v>
      </c>
      <c r="G44" s="31">
        <v>0</v>
      </c>
      <c r="H44" s="31">
        <v>0</v>
      </c>
      <c r="I44" s="31">
        <v>0</v>
      </c>
      <c r="J44" s="31">
        <v>0</v>
      </c>
      <c r="K44" s="30">
        <f>SUM(D44:J44)</f>
        <v>993.1</v>
      </c>
    </row>
    <row r="45" spans="1:11" ht="12.75">
      <c r="A45" s="27">
        <f>ROW()-2</f>
        <v>43</v>
      </c>
      <c r="B45" s="34" t="s">
        <v>526</v>
      </c>
      <c r="C45" s="34" t="s">
        <v>33</v>
      </c>
      <c r="D45" s="30">
        <v>1000</v>
      </c>
      <c r="E45" s="31">
        <f>SUM(0)</f>
        <v>0</v>
      </c>
      <c r="F45" s="31">
        <v>-22.9</v>
      </c>
      <c r="G45" s="34">
        <v>0</v>
      </c>
      <c r="H45" s="31">
        <v>0</v>
      </c>
      <c r="I45" s="31">
        <v>0</v>
      </c>
      <c r="J45" s="31">
        <v>14.6</v>
      </c>
      <c r="K45" s="30">
        <f>SUM(D45:J45)</f>
        <v>991.7</v>
      </c>
    </row>
    <row r="46" spans="1:11" ht="12.75">
      <c r="A46" s="27">
        <f>ROW()-2</f>
        <v>44</v>
      </c>
      <c r="B46" s="34" t="s">
        <v>527</v>
      </c>
      <c r="C46" s="34" t="s">
        <v>26</v>
      </c>
      <c r="D46" s="38">
        <v>1000</v>
      </c>
      <c r="E46" s="31">
        <f>SUM(5.6)</f>
        <v>5.6</v>
      </c>
      <c r="F46" s="31">
        <v>-14.9</v>
      </c>
      <c r="G46" s="31">
        <v>0</v>
      </c>
      <c r="H46" s="31">
        <v>0</v>
      </c>
      <c r="I46" s="31">
        <v>0</v>
      </c>
      <c r="J46" s="31">
        <v>0</v>
      </c>
      <c r="K46" s="30">
        <f>SUM(D46:J46)</f>
        <v>990.7</v>
      </c>
    </row>
    <row r="47" spans="1:11" ht="12.75">
      <c r="A47" s="27">
        <f>ROW()-2</f>
        <v>45</v>
      </c>
      <c r="B47" s="27" t="s">
        <v>528</v>
      </c>
      <c r="C47" s="37" t="s">
        <v>16</v>
      </c>
      <c r="D47" s="38">
        <v>1000</v>
      </c>
      <c r="E47" s="31">
        <f>SUM(0)</f>
        <v>0</v>
      </c>
      <c r="F47" s="31">
        <v>0</v>
      </c>
      <c r="G47" s="31">
        <v>0</v>
      </c>
      <c r="H47" s="31">
        <v>0</v>
      </c>
      <c r="I47" s="31">
        <v>0</v>
      </c>
      <c r="J47" s="31">
        <v>-9.4</v>
      </c>
      <c r="K47" s="30">
        <f>SUM(D47:J47)</f>
        <v>990.6</v>
      </c>
    </row>
    <row r="48" spans="1:11" ht="12.75">
      <c r="A48" s="27">
        <f>ROW()-2</f>
        <v>46</v>
      </c>
      <c r="B48" s="32" t="s">
        <v>529</v>
      </c>
      <c r="C48" s="33" t="s">
        <v>33</v>
      </c>
      <c r="D48" s="30">
        <v>1000</v>
      </c>
      <c r="E48" s="31">
        <f>SUM(0)</f>
        <v>0</v>
      </c>
      <c r="F48" s="31">
        <v>0</v>
      </c>
      <c r="G48" s="31">
        <v>0</v>
      </c>
      <c r="H48" s="34">
        <v>0</v>
      </c>
      <c r="I48" s="31">
        <v>0</v>
      </c>
      <c r="J48" s="31">
        <v>-9.4</v>
      </c>
      <c r="K48" s="30">
        <f>SUM(D48:J48)</f>
        <v>990.6</v>
      </c>
    </row>
    <row r="49" spans="1:11" ht="12.75">
      <c r="A49" s="27">
        <f>ROW()-2</f>
        <v>47</v>
      </c>
      <c r="B49" s="28" t="s">
        <v>530</v>
      </c>
      <c r="C49" s="29" t="s">
        <v>7</v>
      </c>
      <c r="D49" s="30">
        <v>1000</v>
      </c>
      <c r="E49" s="31">
        <f>SUM(-26.4)</f>
        <v>-26.4</v>
      </c>
      <c r="F49" s="31">
        <v>1.1</v>
      </c>
      <c r="G49" s="31">
        <v>0</v>
      </c>
      <c r="H49" s="31">
        <v>0</v>
      </c>
      <c r="I49" s="31">
        <v>0</v>
      </c>
      <c r="J49" s="31">
        <v>14.6</v>
      </c>
      <c r="K49" s="30">
        <f>SUM(D49:J49)</f>
        <v>989.3000000000001</v>
      </c>
    </row>
    <row r="50" spans="1:11" ht="12.75">
      <c r="A50" s="27">
        <f>ROW()-2</f>
        <v>48</v>
      </c>
      <c r="B50" s="34" t="s">
        <v>531</v>
      </c>
      <c r="C50" s="34" t="s">
        <v>246</v>
      </c>
      <c r="D50" s="38">
        <v>1000</v>
      </c>
      <c r="E50" s="31">
        <f>SUM(0)</f>
        <v>0</v>
      </c>
      <c r="F50" s="31">
        <v>-14.9</v>
      </c>
      <c r="G50" s="31">
        <v>0</v>
      </c>
      <c r="H50" s="31">
        <v>0</v>
      </c>
      <c r="I50" s="31">
        <v>0</v>
      </c>
      <c r="J50" s="31">
        <v>0</v>
      </c>
      <c r="K50" s="30">
        <f>SUM(D50:J50)</f>
        <v>985.1</v>
      </c>
    </row>
    <row r="51" spans="1:11" ht="12.75">
      <c r="A51" s="27">
        <f>ROW()-2</f>
        <v>49</v>
      </c>
      <c r="B51" s="27" t="s">
        <v>532</v>
      </c>
      <c r="C51" s="37" t="s">
        <v>20</v>
      </c>
      <c r="D51" s="38">
        <v>1000</v>
      </c>
      <c r="E51" s="31">
        <f>SUM(0)</f>
        <v>0</v>
      </c>
      <c r="F51" s="31">
        <v>-14.9</v>
      </c>
      <c r="G51" s="31">
        <v>0</v>
      </c>
      <c r="H51" s="31">
        <v>0</v>
      </c>
      <c r="I51" s="31">
        <v>0</v>
      </c>
      <c r="J51" s="31">
        <v>0</v>
      </c>
      <c r="K51" s="30">
        <f>SUM(D51:J51)</f>
        <v>985.1</v>
      </c>
    </row>
    <row r="52" spans="1:11" ht="12.75">
      <c r="A52" s="27">
        <f>ROW()-2</f>
        <v>50</v>
      </c>
      <c r="B52" s="36" t="s">
        <v>533</v>
      </c>
      <c r="C52" s="37" t="s">
        <v>14</v>
      </c>
      <c r="D52" s="30">
        <v>1000</v>
      </c>
      <c r="E52" s="31">
        <f>SUM(0)</f>
        <v>0</v>
      </c>
      <c r="F52" s="31">
        <v>17.1</v>
      </c>
      <c r="G52" s="31">
        <v>0</v>
      </c>
      <c r="H52" s="31">
        <v>0</v>
      </c>
      <c r="I52" s="31">
        <v>0</v>
      </c>
      <c r="J52" s="31">
        <v>-33.4</v>
      </c>
      <c r="K52" s="30">
        <f>SUM(D52:J52)</f>
        <v>983.7</v>
      </c>
    </row>
    <row r="53" spans="1:11" ht="12.75">
      <c r="A53" s="27">
        <f>ROW()-2</f>
        <v>51</v>
      </c>
      <c r="B53" s="36" t="s">
        <v>534</v>
      </c>
      <c r="C53" s="37" t="s">
        <v>14</v>
      </c>
      <c r="D53" s="30">
        <v>1000</v>
      </c>
      <c r="E53" s="31">
        <f>SUM(5.6)</f>
        <v>5.6</v>
      </c>
      <c r="F53" s="31">
        <v>-22.9</v>
      </c>
      <c r="G53" s="31">
        <v>0</v>
      </c>
      <c r="H53" s="31">
        <v>0</v>
      </c>
      <c r="I53" s="31">
        <v>0</v>
      </c>
      <c r="J53" s="31">
        <v>0</v>
      </c>
      <c r="K53" s="30">
        <f>SUM(D53:J53)</f>
        <v>982.7</v>
      </c>
    </row>
    <row r="54" spans="1:11" ht="12.75">
      <c r="A54" s="27">
        <f>ROW()-2</f>
        <v>52</v>
      </c>
      <c r="B54" s="34" t="s">
        <v>535</v>
      </c>
      <c r="C54" s="34" t="s">
        <v>14</v>
      </c>
      <c r="D54" s="38">
        <v>1000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4">
        <v>-17.4</v>
      </c>
      <c r="K54" s="30">
        <f>SUM(D54:J54)</f>
        <v>982.6</v>
      </c>
    </row>
    <row r="55" spans="1:11" ht="12.75">
      <c r="A55" s="27">
        <f>ROW()-2</f>
        <v>53</v>
      </c>
      <c r="B55" s="27" t="s">
        <v>536</v>
      </c>
      <c r="C55" s="27" t="s">
        <v>118</v>
      </c>
      <c r="D55" s="38">
        <v>1000</v>
      </c>
      <c r="E55" s="31">
        <f>SUM(13.6)</f>
        <v>13.6</v>
      </c>
      <c r="F55" s="31">
        <v>-6.9</v>
      </c>
      <c r="G55" s="31">
        <v>0</v>
      </c>
      <c r="H55" s="34">
        <v>0</v>
      </c>
      <c r="I55" s="31">
        <v>0</v>
      </c>
      <c r="J55" s="31">
        <v>-25.4</v>
      </c>
      <c r="K55" s="30">
        <f>SUM(D55:J55)</f>
        <v>981.3000000000001</v>
      </c>
    </row>
    <row r="56" spans="1:11" ht="12.75">
      <c r="A56" s="27">
        <f>ROW()-2</f>
        <v>54</v>
      </c>
      <c r="B56" s="28" t="s">
        <v>537</v>
      </c>
      <c r="C56" s="37" t="s">
        <v>215</v>
      </c>
      <c r="D56" s="30">
        <v>1000</v>
      </c>
      <c r="E56" s="31">
        <f>SUM(5.6)</f>
        <v>5.6</v>
      </c>
      <c r="F56" s="31">
        <v>0</v>
      </c>
      <c r="G56" s="34">
        <v>0</v>
      </c>
      <c r="H56" s="31">
        <v>0</v>
      </c>
      <c r="I56" s="31">
        <v>0</v>
      </c>
      <c r="J56" s="31">
        <v>-25.4</v>
      </c>
      <c r="K56" s="30">
        <f>SUM(D56:J56)</f>
        <v>980.2</v>
      </c>
    </row>
    <row r="57" spans="1:11" ht="12.75">
      <c r="A57" s="27">
        <f>ROW()-2</f>
        <v>55</v>
      </c>
      <c r="B57" s="34" t="s">
        <v>538</v>
      </c>
      <c r="C57" s="34" t="s">
        <v>198</v>
      </c>
      <c r="D57" s="30">
        <v>1000</v>
      </c>
      <c r="E57" s="34">
        <v>0</v>
      </c>
      <c r="F57" s="34">
        <v>-22.9</v>
      </c>
      <c r="G57" s="31">
        <v>0</v>
      </c>
      <c r="H57" s="31">
        <v>0</v>
      </c>
      <c r="I57" s="31">
        <v>0</v>
      </c>
      <c r="J57" s="31">
        <v>0</v>
      </c>
      <c r="K57" s="30">
        <f>SUM(D57:J57)</f>
        <v>977.1</v>
      </c>
    </row>
    <row r="58" spans="1:11" ht="12.75">
      <c r="A58" s="27">
        <f>ROW()-2</f>
        <v>56</v>
      </c>
      <c r="B58" s="27" t="s">
        <v>539</v>
      </c>
      <c r="C58" s="37" t="s">
        <v>36</v>
      </c>
      <c r="D58" s="38">
        <v>1000</v>
      </c>
      <c r="E58" s="31">
        <f>SUM(5.6)</f>
        <v>5.6</v>
      </c>
      <c r="F58" s="31">
        <v>-30.9</v>
      </c>
      <c r="G58" s="31">
        <v>0</v>
      </c>
      <c r="H58" s="31">
        <v>0</v>
      </c>
      <c r="I58" s="31">
        <v>0</v>
      </c>
      <c r="J58" s="31">
        <v>0</v>
      </c>
      <c r="K58" s="30">
        <f>SUM(D58:J58)</f>
        <v>974.7</v>
      </c>
    </row>
    <row r="59" spans="1:11" ht="12.75">
      <c r="A59" s="27">
        <f>ROW()-2</f>
        <v>57</v>
      </c>
      <c r="B59" s="27" t="s">
        <v>540</v>
      </c>
      <c r="C59" s="27" t="s">
        <v>110</v>
      </c>
      <c r="D59" s="30">
        <v>1000</v>
      </c>
      <c r="E59" s="31">
        <f>SUM(0)</f>
        <v>0</v>
      </c>
      <c r="F59" s="31">
        <v>-30.9</v>
      </c>
      <c r="G59" s="31">
        <v>0</v>
      </c>
      <c r="H59" s="31">
        <v>0</v>
      </c>
      <c r="I59" s="31">
        <v>0</v>
      </c>
      <c r="J59" s="31">
        <v>0</v>
      </c>
      <c r="K59" s="30">
        <f>SUM(D59:J59)</f>
        <v>969.1</v>
      </c>
    </row>
    <row r="60" spans="1:11" ht="12.75">
      <c r="A60" s="27">
        <f>ROW()-2</f>
        <v>58</v>
      </c>
      <c r="B60" s="32" t="s">
        <v>541</v>
      </c>
      <c r="C60" s="35" t="s">
        <v>224</v>
      </c>
      <c r="D60" s="30">
        <v>1000</v>
      </c>
      <c r="E60" s="31">
        <f>SUM(0)</f>
        <v>0</v>
      </c>
      <c r="F60" s="31">
        <v>-30.9</v>
      </c>
      <c r="G60" s="34">
        <v>0</v>
      </c>
      <c r="H60" s="31">
        <v>0</v>
      </c>
      <c r="I60" s="31">
        <v>0</v>
      </c>
      <c r="J60" s="31">
        <v>0</v>
      </c>
      <c r="K60" s="30">
        <f>SUM(D60:J60)</f>
        <v>969.1</v>
      </c>
    </row>
    <row r="61" spans="1:11" ht="12.75">
      <c r="A61" s="27">
        <f>ROW()-2</f>
        <v>59</v>
      </c>
      <c r="B61" s="34" t="s">
        <v>542</v>
      </c>
      <c r="C61" s="34" t="s">
        <v>246</v>
      </c>
      <c r="D61" s="38">
        <v>1000</v>
      </c>
      <c r="E61" s="31">
        <f>SUM(0)</f>
        <v>0</v>
      </c>
      <c r="F61" s="31">
        <v>0</v>
      </c>
      <c r="G61" s="31">
        <v>0</v>
      </c>
      <c r="H61" s="31">
        <v>0</v>
      </c>
      <c r="I61" s="31">
        <v>0</v>
      </c>
      <c r="J61" s="31">
        <v>-33.4</v>
      </c>
      <c r="K61" s="30">
        <f>SUM(D61:J61)</f>
        <v>966.6</v>
      </c>
    </row>
    <row r="62" spans="1:11" ht="12.75">
      <c r="A62" s="27">
        <f>ROW()-2</f>
        <v>60</v>
      </c>
      <c r="B62" s="34" t="s">
        <v>543</v>
      </c>
      <c r="C62" s="34" t="s">
        <v>246</v>
      </c>
      <c r="D62" s="30">
        <v>1000</v>
      </c>
      <c r="E62" s="34">
        <f>SUM(-34.4)</f>
        <v>-34.4</v>
      </c>
      <c r="F62" s="34">
        <v>0</v>
      </c>
      <c r="G62" s="31">
        <v>0</v>
      </c>
      <c r="H62" s="34">
        <v>0</v>
      </c>
      <c r="I62" s="31">
        <v>0</v>
      </c>
      <c r="J62" s="31">
        <v>0</v>
      </c>
      <c r="K62" s="30">
        <f>SUM(D62:J62)</f>
        <v>965.6</v>
      </c>
    </row>
    <row r="63" spans="1:11" ht="12.75">
      <c r="A63" s="27">
        <f>ROW()-2</f>
        <v>61</v>
      </c>
      <c r="B63" s="34" t="s">
        <v>544</v>
      </c>
      <c r="C63" s="34" t="s">
        <v>354</v>
      </c>
      <c r="D63" s="30">
        <v>1000</v>
      </c>
      <c r="E63" s="34">
        <f>SUM(-34.4)</f>
        <v>-34.4</v>
      </c>
      <c r="F63" s="34">
        <v>0</v>
      </c>
      <c r="G63" s="31">
        <v>0</v>
      </c>
      <c r="H63" s="31">
        <v>0</v>
      </c>
      <c r="I63" s="31">
        <v>0</v>
      </c>
      <c r="J63" s="31">
        <v>0</v>
      </c>
      <c r="K63" s="30">
        <f>SUM(D63:J63)</f>
        <v>965.6</v>
      </c>
    </row>
    <row r="64" spans="1:11" ht="12.75">
      <c r="A64" s="27">
        <f>ROW()-2</f>
        <v>62</v>
      </c>
      <c r="B64" s="28" t="s">
        <v>545</v>
      </c>
      <c r="C64" s="29" t="s">
        <v>7</v>
      </c>
      <c r="D64" s="30">
        <v>1000</v>
      </c>
      <c r="E64" s="31">
        <f>SUM(5.6)</f>
        <v>5.6</v>
      </c>
      <c r="F64" s="31">
        <v>-38.9</v>
      </c>
      <c r="G64" s="31">
        <v>0</v>
      </c>
      <c r="H64" s="31">
        <v>0</v>
      </c>
      <c r="I64" s="31">
        <v>0</v>
      </c>
      <c r="J64" s="31">
        <v>-1.4</v>
      </c>
      <c r="K64" s="30">
        <f>SUM(D64:J64)</f>
        <v>965.3000000000001</v>
      </c>
    </row>
    <row r="65" spans="1:11" ht="12.75">
      <c r="A65" s="27">
        <f>ROW()-2</f>
        <v>63</v>
      </c>
      <c r="B65" s="34" t="s">
        <v>546</v>
      </c>
      <c r="C65" s="34" t="s">
        <v>7</v>
      </c>
      <c r="D65" s="38">
        <v>1000</v>
      </c>
      <c r="E65" s="31">
        <f>SUM(-26.4)</f>
        <v>-26.4</v>
      </c>
      <c r="F65" s="31">
        <v>0</v>
      </c>
      <c r="G65" s="31">
        <v>0</v>
      </c>
      <c r="H65" s="31">
        <v>0</v>
      </c>
      <c r="I65" s="31">
        <v>0</v>
      </c>
      <c r="J65" s="31">
        <v>-9.4</v>
      </c>
      <c r="K65" s="30">
        <f>SUM(D65:J65)</f>
        <v>964.2</v>
      </c>
    </row>
    <row r="66" spans="1:11" ht="12.75">
      <c r="A66" s="27">
        <f>ROW()-2</f>
        <v>64</v>
      </c>
      <c r="B66" s="27" t="s">
        <v>547</v>
      </c>
      <c r="C66" s="27" t="s">
        <v>92</v>
      </c>
      <c r="D66" s="38">
        <v>1000</v>
      </c>
      <c r="E66" s="31">
        <f>SUM(0)</f>
        <v>0</v>
      </c>
      <c r="F66" s="31">
        <v>-38.9</v>
      </c>
      <c r="G66" s="34">
        <v>0</v>
      </c>
      <c r="H66" s="31">
        <v>0</v>
      </c>
      <c r="I66" s="31">
        <v>0</v>
      </c>
      <c r="J66" s="31">
        <v>0</v>
      </c>
      <c r="K66" s="30">
        <f>SUM(D66:J66)</f>
        <v>961.1</v>
      </c>
    </row>
    <row r="67" spans="1:11" ht="12.75">
      <c r="A67" s="27">
        <f>ROW()-2</f>
        <v>65</v>
      </c>
      <c r="B67" s="34" t="s">
        <v>548</v>
      </c>
      <c r="C67" s="34" t="s">
        <v>173</v>
      </c>
      <c r="D67" s="30">
        <v>1000</v>
      </c>
      <c r="E67" s="34">
        <v>0</v>
      </c>
      <c r="F67" s="34">
        <v>-38.9</v>
      </c>
      <c r="G67" s="34">
        <v>0</v>
      </c>
      <c r="H67" s="31">
        <v>0</v>
      </c>
      <c r="I67" s="31">
        <v>0</v>
      </c>
      <c r="J67" s="31">
        <v>0</v>
      </c>
      <c r="K67" s="30">
        <f>SUM(D67:J67)</f>
        <v>961.1</v>
      </c>
    </row>
    <row r="68" spans="1:11" ht="12.75">
      <c r="A68" s="27">
        <f>ROW()-2</f>
        <v>66</v>
      </c>
      <c r="B68" s="28" t="s">
        <v>549</v>
      </c>
      <c r="C68" s="29" t="s">
        <v>94</v>
      </c>
      <c r="D68" s="30">
        <v>1000</v>
      </c>
      <c r="E68" s="31">
        <f>SUM(0)</f>
        <v>0</v>
      </c>
      <c r="F68" s="31">
        <v>-38.9</v>
      </c>
      <c r="G68" s="31">
        <v>0</v>
      </c>
      <c r="H68" s="31">
        <v>0</v>
      </c>
      <c r="I68" s="31">
        <v>0</v>
      </c>
      <c r="J68" s="31">
        <v>0</v>
      </c>
      <c r="K68" s="30">
        <f>SUM(D68:J68)</f>
        <v>961.1</v>
      </c>
    </row>
    <row r="69" spans="1:11" ht="12.75">
      <c r="A69" s="27">
        <f>ROW()-2</f>
        <v>67</v>
      </c>
      <c r="B69" s="34" t="s">
        <v>550</v>
      </c>
      <c r="C69" s="34" t="s">
        <v>71</v>
      </c>
      <c r="D69" s="30">
        <v>1000</v>
      </c>
      <c r="E69" s="31">
        <f>SUM(0)</f>
        <v>0</v>
      </c>
      <c r="F69" s="31">
        <v>-38.9</v>
      </c>
      <c r="G69" s="31">
        <v>0</v>
      </c>
      <c r="H69" s="31">
        <v>0</v>
      </c>
      <c r="I69" s="31">
        <v>0</v>
      </c>
      <c r="J69" s="31">
        <v>0</v>
      </c>
      <c r="K69" s="30">
        <f>SUM(D69:J69)</f>
        <v>961.1</v>
      </c>
    </row>
    <row r="70" spans="1:11" ht="12.75">
      <c r="A70" s="27">
        <f>ROW()-2</f>
        <v>68</v>
      </c>
      <c r="B70" s="32" t="s">
        <v>551</v>
      </c>
      <c r="C70" s="33" t="s">
        <v>7</v>
      </c>
      <c r="D70" s="30">
        <v>1000</v>
      </c>
      <c r="E70" s="31">
        <f>SUM(-18.4)</f>
        <v>-18.4</v>
      </c>
      <c r="F70" s="31">
        <v>-22.9</v>
      </c>
      <c r="G70" s="31">
        <v>0</v>
      </c>
      <c r="H70" s="31">
        <v>0</v>
      </c>
      <c r="I70" s="31">
        <v>0</v>
      </c>
      <c r="J70" s="31">
        <v>0</v>
      </c>
      <c r="K70" s="30">
        <f>SUM(D70:J70)</f>
        <v>958.7</v>
      </c>
    </row>
    <row r="71" spans="1:11" ht="12.75">
      <c r="A71" s="27">
        <f>ROW()-2</f>
        <v>69</v>
      </c>
      <c r="B71" s="34" t="s">
        <v>552</v>
      </c>
      <c r="C71" s="34" t="s">
        <v>246</v>
      </c>
      <c r="D71" s="38">
        <v>1000</v>
      </c>
      <c r="E71" s="31">
        <f>SUM(0)</f>
        <v>0</v>
      </c>
      <c r="F71" s="31">
        <v>0</v>
      </c>
      <c r="G71" s="31">
        <v>0</v>
      </c>
      <c r="H71" s="31">
        <v>0</v>
      </c>
      <c r="I71" s="31">
        <v>0</v>
      </c>
      <c r="J71" s="31">
        <v>-41.4</v>
      </c>
      <c r="K71" s="30">
        <f>SUM(D71:J71)</f>
        <v>958.6</v>
      </c>
    </row>
    <row r="72" spans="1:11" ht="12.75">
      <c r="A72" s="27">
        <f>ROW()-2</f>
        <v>70</v>
      </c>
      <c r="B72" s="27" t="s">
        <v>553</v>
      </c>
      <c r="C72" s="27" t="s">
        <v>36</v>
      </c>
      <c r="D72" s="30">
        <v>1000</v>
      </c>
      <c r="E72" s="31">
        <f>SUM(-42.4)</f>
        <v>-42.4</v>
      </c>
      <c r="F72" s="31">
        <v>0</v>
      </c>
      <c r="G72" s="31">
        <v>0</v>
      </c>
      <c r="H72" s="34">
        <v>0</v>
      </c>
      <c r="I72" s="31">
        <v>0</v>
      </c>
      <c r="J72" s="31">
        <v>0</v>
      </c>
      <c r="K72" s="30">
        <f>SUM(D72:J72)</f>
        <v>957.6</v>
      </c>
    </row>
    <row r="73" spans="1:11" ht="12.75">
      <c r="A73" s="27">
        <f>ROW()-2</f>
        <v>71</v>
      </c>
      <c r="B73" s="34" t="s">
        <v>554</v>
      </c>
      <c r="C73" s="34" t="s">
        <v>354</v>
      </c>
      <c r="D73" s="30">
        <v>1000</v>
      </c>
      <c r="E73" s="31">
        <f>SUM(-42.4)</f>
        <v>-42.4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0">
        <f>SUM(D73:J73)</f>
        <v>957.6</v>
      </c>
    </row>
    <row r="74" spans="1:11" ht="12.75">
      <c r="A74" s="27">
        <f>ROW()-2</f>
        <v>72</v>
      </c>
      <c r="B74" s="34" t="s">
        <v>555</v>
      </c>
      <c r="C74" s="34" t="s">
        <v>7</v>
      </c>
      <c r="D74" s="30">
        <v>1000</v>
      </c>
      <c r="E74" s="34">
        <f>SUM(-42.4)</f>
        <v>-42.4</v>
      </c>
      <c r="F74" s="34">
        <v>-14.9</v>
      </c>
      <c r="G74" s="31">
        <v>0</v>
      </c>
      <c r="H74" s="31">
        <v>0</v>
      </c>
      <c r="I74" s="31">
        <v>0</v>
      </c>
      <c r="J74" s="34">
        <v>14.6</v>
      </c>
      <c r="K74" s="30">
        <f>SUM(D74:J74)</f>
        <v>957.3000000000001</v>
      </c>
    </row>
    <row r="75" spans="1:11" ht="12.75">
      <c r="A75" s="27">
        <f>ROW()-2</f>
        <v>73</v>
      </c>
      <c r="B75" s="34" t="s">
        <v>556</v>
      </c>
      <c r="C75" s="34" t="s">
        <v>94</v>
      </c>
      <c r="D75" s="30">
        <v>1000</v>
      </c>
      <c r="E75" s="31">
        <f>SUM(0)</f>
        <v>0</v>
      </c>
      <c r="F75" s="31">
        <v>-46.9</v>
      </c>
      <c r="G75" s="31">
        <v>0</v>
      </c>
      <c r="H75" s="31">
        <v>0</v>
      </c>
      <c r="I75" s="31">
        <v>0</v>
      </c>
      <c r="J75" s="31">
        <v>0</v>
      </c>
      <c r="K75" s="30">
        <f>SUM(D75:J75)</f>
        <v>953.1</v>
      </c>
    </row>
    <row r="76" spans="1:11" ht="12.75">
      <c r="A76" s="27">
        <f>ROW()-2</f>
        <v>74</v>
      </c>
      <c r="B76" s="34" t="s">
        <v>557</v>
      </c>
      <c r="C76" s="34" t="s">
        <v>173</v>
      </c>
      <c r="D76" s="30">
        <v>1000</v>
      </c>
      <c r="E76" s="34">
        <v>0</v>
      </c>
      <c r="F76" s="34">
        <v>-46.9</v>
      </c>
      <c r="G76" s="31">
        <v>0</v>
      </c>
      <c r="H76" s="31">
        <v>0</v>
      </c>
      <c r="I76" s="31">
        <v>0</v>
      </c>
      <c r="J76" s="31">
        <v>0</v>
      </c>
      <c r="K76" s="30">
        <f>SUM(D76:J76)</f>
        <v>953.1</v>
      </c>
    </row>
    <row r="77" spans="1:11" ht="12.75">
      <c r="A77" s="27">
        <f>ROW()-2</f>
        <v>75</v>
      </c>
      <c r="B77" s="27" t="s">
        <v>558</v>
      </c>
      <c r="C77" s="37" t="s">
        <v>71</v>
      </c>
      <c r="D77" s="38">
        <v>1000</v>
      </c>
      <c r="E77" s="31">
        <f>SUM(0)</f>
        <v>0</v>
      </c>
      <c r="F77" s="31">
        <v>-46.9</v>
      </c>
      <c r="G77" s="31">
        <v>0</v>
      </c>
      <c r="H77" s="31">
        <v>0</v>
      </c>
      <c r="I77" s="31">
        <v>0</v>
      </c>
      <c r="J77" s="31">
        <v>0</v>
      </c>
      <c r="K77" s="30">
        <f>SUM(D77:J77)</f>
        <v>953.1</v>
      </c>
    </row>
    <row r="78" spans="1:11" ht="12.75">
      <c r="A78" s="27">
        <f>ROW()-2</f>
        <v>76</v>
      </c>
      <c r="B78" s="34" t="s">
        <v>559</v>
      </c>
      <c r="C78" s="34" t="s">
        <v>92</v>
      </c>
      <c r="D78" s="38">
        <v>1000</v>
      </c>
      <c r="E78" s="31">
        <f>SUM(0)</f>
        <v>0</v>
      </c>
      <c r="F78" s="31">
        <v>0</v>
      </c>
      <c r="G78" s="31">
        <v>0</v>
      </c>
      <c r="H78" s="31">
        <v>0</v>
      </c>
      <c r="I78" s="31">
        <v>0</v>
      </c>
      <c r="J78" s="31">
        <v>-49.4</v>
      </c>
      <c r="K78" s="30">
        <f>SUM(D78:J78)</f>
        <v>950.6</v>
      </c>
    </row>
    <row r="79" spans="1:11" ht="12.75">
      <c r="A79" s="27">
        <f>ROW()-2</f>
        <v>77</v>
      </c>
      <c r="B79" s="36" t="s">
        <v>560</v>
      </c>
      <c r="C79" s="37" t="s">
        <v>14</v>
      </c>
      <c r="D79" s="30">
        <v>1000</v>
      </c>
      <c r="E79" s="31">
        <f>SUM(0)</f>
        <v>0</v>
      </c>
      <c r="F79" s="31">
        <v>0</v>
      </c>
      <c r="G79" s="31">
        <v>0</v>
      </c>
      <c r="H79" s="31">
        <v>0</v>
      </c>
      <c r="I79" s="31">
        <v>0</v>
      </c>
      <c r="J79" s="34">
        <v>-49.4</v>
      </c>
      <c r="K79" s="30">
        <f>SUM(D79:J79)</f>
        <v>950.6</v>
      </c>
    </row>
    <row r="80" spans="1:11" ht="12.75">
      <c r="A80" s="27">
        <f>ROW()-2</f>
        <v>78</v>
      </c>
      <c r="B80" s="32" t="s">
        <v>561</v>
      </c>
      <c r="C80" s="33" t="s">
        <v>7</v>
      </c>
      <c r="D80" s="30">
        <v>1000</v>
      </c>
      <c r="E80" s="31">
        <f>SUM(-10.4)</f>
        <v>-10.4</v>
      </c>
      <c r="F80" s="31">
        <v>-6.9</v>
      </c>
      <c r="G80" s="31">
        <v>0</v>
      </c>
      <c r="H80" s="31">
        <v>0</v>
      </c>
      <c r="I80" s="31">
        <v>0</v>
      </c>
      <c r="J80" s="31">
        <v>-33.4</v>
      </c>
      <c r="K80" s="30">
        <f>SUM(D80:J80)</f>
        <v>949.3000000000001</v>
      </c>
    </row>
    <row r="81" spans="1:11" ht="12.75">
      <c r="A81" s="27">
        <f>ROW()-2</f>
        <v>79</v>
      </c>
      <c r="B81" s="27" t="s">
        <v>562</v>
      </c>
      <c r="C81" s="37" t="s">
        <v>14</v>
      </c>
      <c r="D81" s="38">
        <v>1000</v>
      </c>
      <c r="E81" s="31">
        <f>SUM(-10.4)</f>
        <v>-10.4</v>
      </c>
      <c r="F81" s="31">
        <v>-14.9</v>
      </c>
      <c r="G81" s="31">
        <v>0</v>
      </c>
      <c r="H81" s="31">
        <v>0</v>
      </c>
      <c r="I81" s="31">
        <v>0</v>
      </c>
      <c r="J81" s="31">
        <v>-25.4</v>
      </c>
      <c r="K81" s="30">
        <f>SUM(D81:J81)</f>
        <v>949.3000000000001</v>
      </c>
    </row>
    <row r="82" spans="1:11" ht="12.75">
      <c r="A82" s="27">
        <f>ROW()-2</f>
        <v>80</v>
      </c>
      <c r="B82" s="34" t="s">
        <v>563</v>
      </c>
      <c r="C82" s="34" t="s">
        <v>92</v>
      </c>
      <c r="D82" s="30">
        <v>1000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4">
        <v>-57.4</v>
      </c>
      <c r="K82" s="30">
        <f>SUM(D82:J82)</f>
        <v>942.6</v>
      </c>
    </row>
    <row r="83" spans="1:11" ht="12.75">
      <c r="A83" s="27">
        <f>ROW()-2</f>
        <v>81</v>
      </c>
      <c r="B83" s="28" t="s">
        <v>564</v>
      </c>
      <c r="C83" s="29" t="s">
        <v>7</v>
      </c>
      <c r="D83" s="30">
        <v>1000</v>
      </c>
      <c r="E83" s="31">
        <f>SUM(-18.4)</f>
        <v>-18.4</v>
      </c>
      <c r="F83" s="31">
        <v>-22.9</v>
      </c>
      <c r="G83" s="31">
        <v>0</v>
      </c>
      <c r="H83" s="31">
        <v>0</v>
      </c>
      <c r="I83" s="31">
        <v>0</v>
      </c>
      <c r="J83" s="31">
        <v>-17.4</v>
      </c>
      <c r="K83" s="30">
        <f>SUM(D83:J83)</f>
        <v>941.3000000000001</v>
      </c>
    </row>
    <row r="84" spans="1:11" ht="12.75">
      <c r="A84" s="27">
        <f>ROW()-2</f>
        <v>82</v>
      </c>
      <c r="B84" s="27" t="s">
        <v>565</v>
      </c>
      <c r="C84" s="37" t="s">
        <v>26</v>
      </c>
      <c r="D84" s="38">
        <v>1000</v>
      </c>
      <c r="E84" s="31">
        <f>SUM(-34.4)</f>
        <v>-34.4</v>
      </c>
      <c r="F84" s="31">
        <v>0</v>
      </c>
      <c r="G84" s="31">
        <v>0</v>
      </c>
      <c r="H84" s="31">
        <v>0</v>
      </c>
      <c r="I84" s="31">
        <v>0</v>
      </c>
      <c r="J84" s="31">
        <v>-25.4</v>
      </c>
      <c r="K84" s="30">
        <f>SUM(D84:J84)</f>
        <v>940.2</v>
      </c>
    </row>
    <row r="85" spans="1:11" ht="12.75">
      <c r="A85" s="27">
        <f>ROW()-2</f>
        <v>83</v>
      </c>
      <c r="B85" s="34" t="s">
        <v>566</v>
      </c>
      <c r="C85" s="34" t="s">
        <v>173</v>
      </c>
      <c r="D85" s="30">
        <v>1000</v>
      </c>
      <c r="E85" s="34">
        <v>0</v>
      </c>
      <c r="F85" s="34">
        <v>-62.9</v>
      </c>
      <c r="G85" s="31">
        <v>0</v>
      </c>
      <c r="H85" s="31">
        <v>0</v>
      </c>
      <c r="I85" s="31">
        <v>0</v>
      </c>
      <c r="J85" s="31">
        <v>0</v>
      </c>
      <c r="K85" s="30">
        <f>SUM(D85:J85)</f>
        <v>937.1</v>
      </c>
    </row>
    <row r="86" spans="1:11" ht="12.75">
      <c r="A86" s="27">
        <f>ROW()-2</f>
        <v>84</v>
      </c>
      <c r="B86" s="34" t="s">
        <v>567</v>
      </c>
      <c r="C86" s="34" t="s">
        <v>243</v>
      </c>
      <c r="D86" s="30">
        <v>1000</v>
      </c>
      <c r="E86" s="34">
        <v>0</v>
      </c>
      <c r="F86" s="34">
        <v>-62.9</v>
      </c>
      <c r="G86" s="31">
        <v>0</v>
      </c>
      <c r="H86" s="31">
        <v>0</v>
      </c>
      <c r="I86" s="31">
        <v>0</v>
      </c>
      <c r="J86" s="31">
        <v>0</v>
      </c>
      <c r="K86" s="30">
        <f>SUM(D86:J86)</f>
        <v>937.1</v>
      </c>
    </row>
    <row r="87" spans="1:11" ht="12.75">
      <c r="A87" s="27">
        <f>ROW()-2</f>
        <v>85</v>
      </c>
      <c r="B87" s="34" t="s">
        <v>568</v>
      </c>
      <c r="C87" s="34" t="s">
        <v>569</v>
      </c>
      <c r="D87" s="30">
        <v>1000</v>
      </c>
      <c r="E87" s="34">
        <v>0</v>
      </c>
      <c r="F87" s="34">
        <v>-62.9</v>
      </c>
      <c r="G87" s="31">
        <v>0</v>
      </c>
      <c r="H87" s="31">
        <v>0</v>
      </c>
      <c r="I87" s="31">
        <v>0</v>
      </c>
      <c r="J87" s="31">
        <v>0</v>
      </c>
      <c r="K87" s="30">
        <f>SUM(D87:J87)</f>
        <v>937.1</v>
      </c>
    </row>
    <row r="88" spans="1:11" ht="12.75">
      <c r="A88" s="27">
        <f>ROW()-2</f>
        <v>86</v>
      </c>
      <c r="B88" s="28" t="s">
        <v>570</v>
      </c>
      <c r="C88" s="37" t="s">
        <v>215</v>
      </c>
      <c r="D88" s="30">
        <v>1000</v>
      </c>
      <c r="E88" s="31">
        <f>SUM(-66.4)</f>
        <v>-66.4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0">
        <f>SUM(D88:J88)</f>
        <v>933.6</v>
      </c>
    </row>
    <row r="89" spans="1:11" ht="12.75">
      <c r="A89" s="27">
        <f>ROW()-2</f>
        <v>87</v>
      </c>
      <c r="B89" s="34" t="s">
        <v>571</v>
      </c>
      <c r="C89" s="34" t="s">
        <v>7</v>
      </c>
      <c r="D89" s="30">
        <v>1000</v>
      </c>
      <c r="E89" s="31">
        <f>SUM(-2.4)</f>
        <v>-2.4</v>
      </c>
      <c r="F89" s="31">
        <v>-46.9</v>
      </c>
      <c r="G89" s="31">
        <v>0</v>
      </c>
      <c r="H89" s="31">
        <v>0</v>
      </c>
      <c r="I89" s="31">
        <v>0</v>
      </c>
      <c r="J89" s="31">
        <v>-17.4</v>
      </c>
      <c r="K89" s="30">
        <f>SUM(D89:J89)</f>
        <v>933.3000000000001</v>
      </c>
    </row>
    <row r="90" spans="1:11" ht="12.75">
      <c r="A90" s="27">
        <f>ROW()-2</f>
        <v>88</v>
      </c>
      <c r="B90" s="27" t="s">
        <v>572</v>
      </c>
      <c r="C90" s="37" t="s">
        <v>7</v>
      </c>
      <c r="D90" s="38">
        <v>1000</v>
      </c>
      <c r="E90" s="31">
        <f>SUM(-50.4)</f>
        <v>-50.4</v>
      </c>
      <c r="F90" s="31">
        <v>0</v>
      </c>
      <c r="G90" s="31">
        <v>0</v>
      </c>
      <c r="H90" s="31">
        <v>0</v>
      </c>
      <c r="I90" s="31">
        <v>0</v>
      </c>
      <c r="J90" s="31">
        <v>-17.4</v>
      </c>
      <c r="K90" s="30">
        <f>SUM(D90:J90)</f>
        <v>932.2</v>
      </c>
    </row>
    <row r="91" spans="1:11" ht="12.75">
      <c r="A91" s="27">
        <f>ROW()-2</f>
        <v>89</v>
      </c>
      <c r="B91" s="27" t="s">
        <v>573</v>
      </c>
      <c r="C91" s="27" t="s">
        <v>246</v>
      </c>
      <c r="D91" s="38">
        <v>1000</v>
      </c>
      <c r="E91" s="31">
        <f>SUM(0)</f>
        <v>0</v>
      </c>
      <c r="F91" s="31">
        <v>-70.9</v>
      </c>
      <c r="G91" s="31">
        <v>0</v>
      </c>
      <c r="H91" s="31">
        <v>0</v>
      </c>
      <c r="I91" s="31">
        <v>0</v>
      </c>
      <c r="J91" s="31">
        <v>0</v>
      </c>
      <c r="K91" s="30">
        <f>SUM(D91:J91)</f>
        <v>929.1</v>
      </c>
    </row>
    <row r="92" spans="1:11" ht="12.75">
      <c r="A92" s="27">
        <f>ROW()-2</f>
        <v>90</v>
      </c>
      <c r="B92" s="27" t="s">
        <v>574</v>
      </c>
      <c r="C92" s="37" t="s">
        <v>94</v>
      </c>
      <c r="D92" s="38">
        <v>1000</v>
      </c>
      <c r="E92" s="31">
        <f>SUM(0)</f>
        <v>0</v>
      </c>
      <c r="F92" s="31">
        <v>-70.9</v>
      </c>
      <c r="G92" s="31">
        <v>0</v>
      </c>
      <c r="H92" s="31">
        <v>0</v>
      </c>
      <c r="I92" s="31">
        <v>0</v>
      </c>
      <c r="J92" s="31">
        <v>0</v>
      </c>
      <c r="K92" s="30">
        <f>SUM(D92:J92)</f>
        <v>929.1</v>
      </c>
    </row>
    <row r="93" spans="1:11" ht="12.75">
      <c r="A93" s="27">
        <f>ROW()-2</f>
        <v>91</v>
      </c>
      <c r="B93" s="34" t="s">
        <v>575</v>
      </c>
      <c r="C93" s="34" t="s">
        <v>14</v>
      </c>
      <c r="D93" s="30">
        <v>1000</v>
      </c>
      <c r="E93" s="34">
        <v>0</v>
      </c>
      <c r="F93" s="34">
        <v>-46.9</v>
      </c>
      <c r="G93" s="31">
        <v>0</v>
      </c>
      <c r="H93" s="31">
        <v>0</v>
      </c>
      <c r="I93" s="31">
        <v>0</v>
      </c>
      <c r="J93" s="31">
        <v>-25.4</v>
      </c>
      <c r="K93" s="30">
        <f>SUM(D93:J93)</f>
        <v>927.7</v>
      </c>
    </row>
    <row r="94" spans="1:11" ht="12.75">
      <c r="A94" s="27">
        <f>ROW()-2</f>
        <v>92</v>
      </c>
      <c r="B94" s="27" t="s">
        <v>576</v>
      </c>
      <c r="C94" s="27" t="s">
        <v>71</v>
      </c>
      <c r="D94" s="30">
        <v>1000</v>
      </c>
      <c r="E94" s="31">
        <f>SUM(0)</f>
        <v>0</v>
      </c>
      <c r="F94" s="31">
        <v>-22.9</v>
      </c>
      <c r="G94" s="34">
        <v>0</v>
      </c>
      <c r="H94" s="34">
        <v>0</v>
      </c>
      <c r="I94" s="31">
        <v>0</v>
      </c>
      <c r="J94" s="31">
        <v>-49.4</v>
      </c>
      <c r="K94" s="30">
        <f>SUM(D94:J94)</f>
        <v>927.7</v>
      </c>
    </row>
    <row r="95" spans="1:11" ht="12.75">
      <c r="A95" s="27">
        <f>ROW()-2</f>
        <v>93</v>
      </c>
      <c r="B95" s="34" t="s">
        <v>577</v>
      </c>
      <c r="C95" s="34" t="s">
        <v>354</v>
      </c>
      <c r="D95" s="30">
        <v>1000</v>
      </c>
      <c r="E95" s="31">
        <f>SUM(-42.4)</f>
        <v>-42.4</v>
      </c>
      <c r="F95" s="31">
        <v>-30.9</v>
      </c>
      <c r="G95" s="31">
        <v>0</v>
      </c>
      <c r="H95" s="31">
        <v>0</v>
      </c>
      <c r="I95" s="31">
        <v>0</v>
      </c>
      <c r="J95" s="31">
        <v>0</v>
      </c>
      <c r="K95" s="30">
        <f>SUM(D95:J95)</f>
        <v>926.7</v>
      </c>
    </row>
    <row r="96" spans="1:11" ht="12.75">
      <c r="A96" s="27">
        <f>ROW()-2</f>
        <v>94</v>
      </c>
      <c r="B96" s="32" t="s">
        <v>578</v>
      </c>
      <c r="C96" s="35" t="s">
        <v>26</v>
      </c>
      <c r="D96" s="30">
        <v>1000</v>
      </c>
      <c r="E96" s="31">
        <f>SUM(-34.4)</f>
        <v>-34.4</v>
      </c>
      <c r="F96" s="31">
        <v>-38.9</v>
      </c>
      <c r="G96" s="31">
        <v>0</v>
      </c>
      <c r="H96" s="31">
        <v>0</v>
      </c>
      <c r="I96" s="31">
        <v>0</v>
      </c>
      <c r="J96" s="31">
        <v>0</v>
      </c>
      <c r="K96" s="30">
        <f>SUM(D96:J96)</f>
        <v>926.7</v>
      </c>
    </row>
    <row r="97" spans="1:11" ht="12.75">
      <c r="A97" s="27">
        <f>ROW()-2</f>
        <v>95</v>
      </c>
      <c r="B97" s="34" t="s">
        <v>579</v>
      </c>
      <c r="C97" s="34" t="s">
        <v>198</v>
      </c>
      <c r="D97" s="30">
        <v>1000</v>
      </c>
      <c r="E97" s="34">
        <f>SUM(-74.4)</f>
        <v>-74.4</v>
      </c>
      <c r="F97" s="34">
        <v>0</v>
      </c>
      <c r="G97" s="31">
        <v>0</v>
      </c>
      <c r="H97" s="31">
        <v>0</v>
      </c>
      <c r="I97" s="31">
        <v>0</v>
      </c>
      <c r="J97" s="31">
        <v>0</v>
      </c>
      <c r="K97" s="30">
        <f>SUM(D97:J97)</f>
        <v>925.6</v>
      </c>
    </row>
    <row r="98" spans="1:11" ht="12.75">
      <c r="A98" s="27">
        <f>ROW()-2</f>
        <v>96</v>
      </c>
      <c r="B98" s="27" t="s">
        <v>580</v>
      </c>
      <c r="C98" s="27" t="s">
        <v>36</v>
      </c>
      <c r="D98" s="30">
        <v>1000</v>
      </c>
      <c r="E98" s="31">
        <f>SUM(5.6)</f>
        <v>5.6</v>
      </c>
      <c r="F98" s="31">
        <v>-30.9</v>
      </c>
      <c r="G98" s="31">
        <v>0</v>
      </c>
      <c r="H98" s="31">
        <v>0</v>
      </c>
      <c r="I98" s="31">
        <v>0</v>
      </c>
      <c r="J98" s="31">
        <v>-49.4</v>
      </c>
      <c r="K98" s="30">
        <f>SUM(D98:J98)</f>
        <v>925.3000000000001</v>
      </c>
    </row>
    <row r="99" spans="1:11" ht="12.75">
      <c r="A99" s="27">
        <f>ROW()-2</f>
        <v>97</v>
      </c>
      <c r="B99" s="28" t="s">
        <v>581</v>
      </c>
      <c r="C99" s="37" t="s">
        <v>14</v>
      </c>
      <c r="D99" s="30">
        <v>1000</v>
      </c>
      <c r="E99" s="31">
        <f>SUM(-34.4)</f>
        <v>-34.4</v>
      </c>
      <c r="F99" s="31">
        <v>17.1</v>
      </c>
      <c r="G99" s="34">
        <v>0</v>
      </c>
      <c r="H99" s="31">
        <v>0</v>
      </c>
      <c r="I99" s="31">
        <v>0</v>
      </c>
      <c r="J99" s="31">
        <v>-57.4</v>
      </c>
      <c r="K99" s="30">
        <f>SUM(D99:J99)</f>
        <v>925.3000000000001</v>
      </c>
    </row>
    <row r="100" spans="1:11" ht="12.75">
      <c r="A100" s="27">
        <f>ROW()-2</f>
        <v>98</v>
      </c>
      <c r="B100" s="27" t="s">
        <v>582</v>
      </c>
      <c r="C100" s="27" t="s">
        <v>36</v>
      </c>
      <c r="D100" s="30">
        <v>1000</v>
      </c>
      <c r="E100" s="31">
        <f>SUM(-42.4)</f>
        <v>-42.4</v>
      </c>
      <c r="F100" s="31">
        <v>-38.9</v>
      </c>
      <c r="G100" s="31">
        <v>0</v>
      </c>
      <c r="H100" s="34">
        <v>0</v>
      </c>
      <c r="I100" s="31">
        <v>0</v>
      </c>
      <c r="J100" s="31">
        <v>0</v>
      </c>
      <c r="K100" s="30">
        <f>SUM(D100:J100)</f>
        <v>918.7</v>
      </c>
    </row>
    <row r="101" spans="1:11" ht="12.75">
      <c r="A101" s="27">
        <f>ROW()-2</f>
        <v>99</v>
      </c>
      <c r="B101" s="27" t="s">
        <v>583</v>
      </c>
      <c r="C101" s="27" t="s">
        <v>36</v>
      </c>
      <c r="D101" s="30">
        <v>1000</v>
      </c>
      <c r="E101" s="31">
        <f>SUM(-42.4)</f>
        <v>-42.4</v>
      </c>
      <c r="F101" s="31">
        <v>-38.9</v>
      </c>
      <c r="G101" s="31">
        <v>0</v>
      </c>
      <c r="H101" s="31">
        <v>0</v>
      </c>
      <c r="I101" s="31">
        <v>0</v>
      </c>
      <c r="J101" s="31">
        <v>0</v>
      </c>
      <c r="K101" s="30">
        <f>SUM(D101:J101)</f>
        <v>918.7</v>
      </c>
    </row>
    <row r="102" spans="1:11" ht="12.75">
      <c r="A102" s="27">
        <f>ROW()-2</f>
        <v>100</v>
      </c>
      <c r="B102" s="34" t="s">
        <v>584</v>
      </c>
      <c r="C102" s="34" t="s">
        <v>354</v>
      </c>
      <c r="D102" s="30">
        <v>1000</v>
      </c>
      <c r="E102" s="34">
        <f>SUM(-50.4)</f>
        <v>-50.4</v>
      </c>
      <c r="F102" s="34">
        <v>-38.9</v>
      </c>
      <c r="G102" s="31">
        <v>0</v>
      </c>
      <c r="H102" s="31">
        <v>0</v>
      </c>
      <c r="I102" s="31">
        <v>0</v>
      </c>
      <c r="J102" s="31">
        <v>0</v>
      </c>
      <c r="K102" s="30">
        <f>SUM(D102:J102)</f>
        <v>910.7</v>
      </c>
    </row>
    <row r="103" spans="1:11" ht="12.75">
      <c r="A103" s="27">
        <f>ROW()-2</f>
        <v>101</v>
      </c>
      <c r="B103" s="32" t="s">
        <v>585</v>
      </c>
      <c r="C103" s="29" t="s">
        <v>126</v>
      </c>
      <c r="D103" s="30">
        <v>1000</v>
      </c>
      <c r="E103" s="31">
        <f>SUM(-74.4)</f>
        <v>-74.4</v>
      </c>
      <c r="F103" s="31">
        <v>-22.9</v>
      </c>
      <c r="G103" s="31">
        <v>0</v>
      </c>
      <c r="H103" s="34">
        <v>0</v>
      </c>
      <c r="I103" s="31">
        <v>0</v>
      </c>
      <c r="J103" s="31">
        <v>0</v>
      </c>
      <c r="K103" s="30">
        <f>SUM(D103:J103)</f>
        <v>902.7</v>
      </c>
    </row>
    <row r="104" spans="1:11" ht="12.75">
      <c r="A104" s="27">
        <f>ROW()-2</f>
        <v>102</v>
      </c>
      <c r="B104" s="34" t="s">
        <v>586</v>
      </c>
      <c r="C104" s="34" t="s">
        <v>246</v>
      </c>
      <c r="D104" s="30">
        <v>1000</v>
      </c>
      <c r="E104" s="31">
        <f>SUM(-50.4)</f>
        <v>-50.4</v>
      </c>
      <c r="F104" s="31">
        <v>-30.9</v>
      </c>
      <c r="G104" s="31">
        <v>0</v>
      </c>
      <c r="H104" s="31">
        <v>0</v>
      </c>
      <c r="I104" s="31">
        <v>0</v>
      </c>
      <c r="J104" s="31">
        <v>-25.4</v>
      </c>
      <c r="K104" s="30">
        <f>SUM(D104:J104)</f>
        <v>893.3000000000001</v>
      </c>
    </row>
    <row r="105" spans="1:11" ht="12.75">
      <c r="A105" s="27">
        <f>ROW()-2</f>
        <v>103</v>
      </c>
      <c r="B105" s="34" t="s">
        <v>587</v>
      </c>
      <c r="C105" s="34" t="s">
        <v>33</v>
      </c>
      <c r="D105" s="30">
        <v>1000</v>
      </c>
      <c r="E105" s="31">
        <f>SUM(-26.4)</f>
        <v>-26.4</v>
      </c>
      <c r="F105" s="31">
        <v>-62.9</v>
      </c>
      <c r="G105" s="31">
        <v>0</v>
      </c>
      <c r="H105" s="31">
        <v>0</v>
      </c>
      <c r="I105" s="31">
        <v>0</v>
      </c>
      <c r="J105" s="31">
        <v>-25.4</v>
      </c>
      <c r="K105" s="30">
        <f>SUM(D105:J105)</f>
        <v>885.3000000000001</v>
      </c>
    </row>
    <row r="106" spans="1:11" ht="12.75">
      <c r="A106" s="27">
        <f>ROW()-2</f>
        <v>104</v>
      </c>
      <c r="B106" s="34" t="s">
        <v>588</v>
      </c>
      <c r="C106" s="34" t="s">
        <v>246</v>
      </c>
      <c r="D106" s="30">
        <v>1000</v>
      </c>
      <c r="E106" s="31">
        <f>SUM(-74.4)</f>
        <v>-74.4</v>
      </c>
      <c r="F106" s="31">
        <v>0</v>
      </c>
      <c r="G106" s="31">
        <v>0</v>
      </c>
      <c r="H106" s="31">
        <v>0</v>
      </c>
      <c r="I106" s="31">
        <v>0</v>
      </c>
      <c r="J106" s="31">
        <v>-41.4</v>
      </c>
      <c r="K106" s="30">
        <f>SUM(D106:J106)</f>
        <v>884.2</v>
      </c>
    </row>
    <row r="107" spans="1:11" ht="12.75">
      <c r="A107" s="27">
        <f>ROW()-2</f>
        <v>105</v>
      </c>
      <c r="B107" s="27" t="s">
        <v>589</v>
      </c>
      <c r="C107" s="37" t="s">
        <v>71</v>
      </c>
      <c r="D107" s="38">
        <v>1000</v>
      </c>
      <c r="E107" s="31">
        <f>SUM(0)</f>
        <v>0</v>
      </c>
      <c r="F107" s="31">
        <v>-70.9</v>
      </c>
      <c r="G107" s="34">
        <v>0</v>
      </c>
      <c r="H107" s="31">
        <v>0</v>
      </c>
      <c r="I107" s="31">
        <v>0</v>
      </c>
      <c r="J107" s="31">
        <v>-49.4</v>
      </c>
      <c r="K107" s="30">
        <f>SUM(D107:J107)</f>
        <v>879.7</v>
      </c>
    </row>
    <row r="108" spans="1:11" ht="12.75">
      <c r="A108" s="27">
        <f>ROW()-2</f>
        <v>106</v>
      </c>
      <c r="B108" s="34" t="s">
        <v>590</v>
      </c>
      <c r="C108" s="34" t="s">
        <v>246</v>
      </c>
      <c r="D108" s="30">
        <v>1000</v>
      </c>
      <c r="E108" s="31">
        <f>SUM(-50.4)</f>
        <v>-50.4</v>
      </c>
      <c r="F108" s="31">
        <v>-70.9</v>
      </c>
      <c r="G108" s="31">
        <v>0</v>
      </c>
      <c r="H108" s="31">
        <v>0</v>
      </c>
      <c r="I108" s="31">
        <v>0</v>
      </c>
      <c r="J108" s="31">
        <v>0</v>
      </c>
      <c r="K108" s="30">
        <f>SUM(D108:J108)</f>
        <v>878.7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J1" sqref="J1"/>
    </sheetView>
  </sheetViews>
  <sheetFormatPr defaultColWidth="9.140625" defaultRowHeight="12.75"/>
  <cols>
    <col min="1" max="1" width="4.00390625" style="10" customWidth="1"/>
    <col min="2" max="2" width="30.8515625" style="10" customWidth="1"/>
    <col min="3" max="3" width="15.00390625" style="39" customWidth="1"/>
    <col min="4" max="4" width="5.00390625" style="40" customWidth="1"/>
    <col min="5" max="6" width="7.57421875" style="10" customWidth="1"/>
    <col min="7" max="7" width="4.00390625" style="10" customWidth="1"/>
    <col min="8" max="8" width="7.8515625" style="10" bestFit="1" customWidth="1"/>
    <col min="9" max="9" width="4.00390625" style="10" bestFit="1" customWidth="1"/>
    <col min="10" max="10" width="7.421875" style="10" bestFit="1" customWidth="1"/>
    <col min="11" max="11" width="8.421875" style="10" customWidth="1"/>
  </cols>
  <sheetData>
    <row r="1" spans="1:11" ht="15.75">
      <c r="A1" s="20"/>
      <c r="B1" s="21" t="s">
        <v>591</v>
      </c>
      <c r="C1" s="22"/>
      <c r="D1" s="23"/>
      <c r="E1" s="20"/>
      <c r="F1" s="20"/>
      <c r="G1" s="20"/>
      <c r="H1" s="20"/>
      <c r="I1" s="20"/>
      <c r="J1" s="20"/>
      <c r="K1" s="20"/>
    </row>
    <row r="2" spans="1:11" ht="15.75">
      <c r="A2" s="20"/>
      <c r="B2" s="21" t="s">
        <v>1</v>
      </c>
      <c r="C2" s="24" t="s">
        <v>2</v>
      </c>
      <c r="D2" s="25" t="s">
        <v>3</v>
      </c>
      <c r="E2" s="26" t="s">
        <v>145</v>
      </c>
      <c r="F2" s="26" t="s">
        <v>146</v>
      </c>
      <c r="G2" s="26" t="s">
        <v>483</v>
      </c>
      <c r="H2" s="26" t="s">
        <v>321</v>
      </c>
      <c r="I2" s="26" t="s">
        <v>322</v>
      </c>
      <c r="J2" s="26" t="s">
        <v>4</v>
      </c>
      <c r="K2" s="25" t="s">
        <v>5</v>
      </c>
    </row>
    <row r="3" spans="1:11" ht="12.75">
      <c r="A3" s="27">
        <f aca="true" t="shared" si="0" ref="A3:A39">ROW()-2</f>
        <v>1</v>
      </c>
      <c r="B3" s="41" t="s">
        <v>592</v>
      </c>
      <c r="C3" s="42" t="s">
        <v>7</v>
      </c>
      <c r="D3" s="43">
        <v>1000</v>
      </c>
      <c r="E3" s="27">
        <f>SUM(90.1)</f>
        <v>90.1</v>
      </c>
      <c r="F3" s="27">
        <v>129.1</v>
      </c>
      <c r="G3" s="27">
        <v>329</v>
      </c>
      <c r="H3" s="27">
        <v>230</v>
      </c>
      <c r="I3" s="27">
        <v>200</v>
      </c>
      <c r="J3" s="27">
        <v>59.8</v>
      </c>
      <c r="K3" s="30">
        <f aca="true" t="shared" si="1" ref="K3:K34">SUM(D3:J3)</f>
        <v>2037.9999999999998</v>
      </c>
    </row>
    <row r="4" spans="1:11" ht="12.75">
      <c r="A4" s="27">
        <f t="shared" si="0"/>
        <v>2</v>
      </c>
      <c r="B4" s="44" t="s">
        <v>593</v>
      </c>
      <c r="C4" s="42" t="s">
        <v>14</v>
      </c>
      <c r="D4" s="43">
        <v>1000</v>
      </c>
      <c r="E4" s="27">
        <f>SUM(34.1)</f>
        <v>34.1</v>
      </c>
      <c r="F4" s="27">
        <v>121.1</v>
      </c>
      <c r="G4" s="27">
        <v>147</v>
      </c>
      <c r="H4" s="27">
        <v>310</v>
      </c>
      <c r="I4" s="27">
        <v>190</v>
      </c>
      <c r="J4" s="27">
        <v>107.8</v>
      </c>
      <c r="K4" s="30">
        <f t="shared" si="1"/>
        <v>1909.9999999999998</v>
      </c>
    </row>
    <row r="5" spans="1:11" ht="12.75">
      <c r="A5" s="27">
        <f t="shared" si="0"/>
        <v>3</v>
      </c>
      <c r="B5" s="45" t="s">
        <v>594</v>
      </c>
      <c r="C5" s="42" t="s">
        <v>36</v>
      </c>
      <c r="D5" s="43">
        <v>1000</v>
      </c>
      <c r="E5" s="27">
        <f>SUM(74.1)</f>
        <v>74.1</v>
      </c>
      <c r="F5" s="27">
        <v>105.1</v>
      </c>
      <c r="G5" s="27">
        <v>224</v>
      </c>
      <c r="H5" s="27">
        <v>260</v>
      </c>
      <c r="I5" s="27">
        <v>140</v>
      </c>
      <c r="J5" s="27">
        <v>35.8</v>
      </c>
      <c r="K5" s="30">
        <f t="shared" si="1"/>
        <v>1838.9999999999998</v>
      </c>
    </row>
    <row r="6" spans="1:11" ht="12.75">
      <c r="A6" s="27">
        <f t="shared" si="0"/>
        <v>4</v>
      </c>
      <c r="B6" s="44" t="s">
        <v>595</v>
      </c>
      <c r="C6" s="42" t="s">
        <v>198</v>
      </c>
      <c r="D6" s="43">
        <v>1000</v>
      </c>
      <c r="E6" s="27">
        <f>SUM(66.1)</f>
        <v>66.1</v>
      </c>
      <c r="F6" s="27">
        <v>137.1</v>
      </c>
      <c r="G6" s="27">
        <v>196</v>
      </c>
      <c r="H6" s="27">
        <v>180</v>
      </c>
      <c r="I6" s="27">
        <v>0</v>
      </c>
      <c r="J6" s="27">
        <v>107.8</v>
      </c>
      <c r="K6" s="30">
        <f t="shared" si="1"/>
        <v>1686.9999999999998</v>
      </c>
    </row>
    <row r="7" spans="1:11" ht="12.75">
      <c r="A7" s="27">
        <f t="shared" si="0"/>
        <v>5</v>
      </c>
      <c r="B7" s="46" t="s">
        <v>596</v>
      </c>
      <c r="C7" s="42" t="s">
        <v>7</v>
      </c>
      <c r="D7" s="43">
        <v>1000</v>
      </c>
      <c r="E7" s="27">
        <f>SUM(26.1)</f>
        <v>26.1</v>
      </c>
      <c r="F7" s="27">
        <v>105.1</v>
      </c>
      <c r="G7" s="27">
        <v>119</v>
      </c>
      <c r="H7" s="27">
        <v>240</v>
      </c>
      <c r="I7" s="27">
        <v>170</v>
      </c>
      <c r="J7" s="27">
        <v>11.8</v>
      </c>
      <c r="K7" s="30">
        <f t="shared" si="1"/>
        <v>1671.9999999999998</v>
      </c>
    </row>
    <row r="8" spans="1:11" ht="12.75">
      <c r="A8" s="27">
        <f t="shared" si="0"/>
        <v>6</v>
      </c>
      <c r="B8" s="44" t="s">
        <v>597</v>
      </c>
      <c r="C8" s="42" t="s">
        <v>7</v>
      </c>
      <c r="D8" s="43">
        <v>1000</v>
      </c>
      <c r="E8" s="27">
        <f>SUM(58.1)</f>
        <v>58.1</v>
      </c>
      <c r="F8" s="27">
        <v>17.1</v>
      </c>
      <c r="G8" s="27">
        <v>182</v>
      </c>
      <c r="H8" s="27">
        <v>100</v>
      </c>
      <c r="I8" s="27">
        <v>0</v>
      </c>
      <c r="J8" s="27">
        <v>43.8</v>
      </c>
      <c r="K8" s="30">
        <f t="shared" si="1"/>
        <v>1400.9999999999998</v>
      </c>
    </row>
    <row r="9" spans="1:11" ht="12.75">
      <c r="A9" s="27">
        <f t="shared" si="0"/>
        <v>7</v>
      </c>
      <c r="B9" s="47" t="s">
        <v>598</v>
      </c>
      <c r="C9" s="42" t="s">
        <v>16</v>
      </c>
      <c r="D9" s="43">
        <v>1000</v>
      </c>
      <c r="E9" s="27">
        <f>SUM(50.1)</f>
        <v>50.1</v>
      </c>
      <c r="F9" s="27">
        <v>0</v>
      </c>
      <c r="G9" s="27">
        <v>161</v>
      </c>
      <c r="H9" s="27">
        <v>0</v>
      </c>
      <c r="I9" s="27">
        <v>0</v>
      </c>
      <c r="J9" s="27">
        <v>-4.2</v>
      </c>
      <c r="K9" s="30">
        <f t="shared" si="1"/>
        <v>1206.8999999999999</v>
      </c>
    </row>
    <row r="10" spans="1:11" ht="12.75">
      <c r="A10" s="27">
        <f t="shared" si="0"/>
        <v>8</v>
      </c>
      <c r="B10" s="44" t="s">
        <v>599</v>
      </c>
      <c r="C10" s="42" t="s">
        <v>26</v>
      </c>
      <c r="D10" s="43">
        <v>1000</v>
      </c>
      <c r="E10" s="27">
        <f>SUM(10.1)</f>
        <v>10.1</v>
      </c>
      <c r="F10" s="27">
        <v>65.1</v>
      </c>
      <c r="G10" s="27">
        <v>0</v>
      </c>
      <c r="H10" s="27">
        <v>110</v>
      </c>
      <c r="I10" s="27">
        <v>0</v>
      </c>
      <c r="J10" s="27">
        <v>0</v>
      </c>
      <c r="K10" s="30">
        <f t="shared" si="1"/>
        <v>1185.2</v>
      </c>
    </row>
    <row r="11" spans="1:11" ht="12.75">
      <c r="A11" s="27">
        <f t="shared" si="0"/>
        <v>9</v>
      </c>
      <c r="B11" s="47" t="s">
        <v>600</v>
      </c>
      <c r="C11" s="42" t="s">
        <v>16</v>
      </c>
      <c r="D11" s="43">
        <v>1000</v>
      </c>
      <c r="E11" s="27">
        <f>SUM(10.1)</f>
        <v>10.1</v>
      </c>
      <c r="F11" s="27">
        <v>9.1</v>
      </c>
      <c r="G11" s="27">
        <v>0</v>
      </c>
      <c r="H11" s="27">
        <v>0</v>
      </c>
      <c r="I11" s="27">
        <v>0</v>
      </c>
      <c r="J11" s="27">
        <v>67.8</v>
      </c>
      <c r="K11" s="30">
        <f t="shared" si="1"/>
        <v>1087</v>
      </c>
    </row>
    <row r="12" spans="1:11" ht="12.75">
      <c r="A12" s="27">
        <f t="shared" si="0"/>
        <v>10</v>
      </c>
      <c r="B12" s="41" t="s">
        <v>601</v>
      </c>
      <c r="C12" s="42" t="s">
        <v>7</v>
      </c>
      <c r="D12" s="43">
        <v>1000</v>
      </c>
      <c r="E12" s="27">
        <f>SUM(58.1)</f>
        <v>58.1</v>
      </c>
      <c r="F12" s="27">
        <v>25.1</v>
      </c>
      <c r="G12" s="27">
        <v>0</v>
      </c>
      <c r="H12" s="27">
        <v>0</v>
      </c>
      <c r="I12" s="27">
        <v>0</v>
      </c>
      <c r="J12" s="27">
        <v>-28.2</v>
      </c>
      <c r="K12" s="30">
        <f t="shared" si="1"/>
        <v>1054.9999999999998</v>
      </c>
    </row>
    <row r="13" spans="1:11" ht="12.75">
      <c r="A13" s="27">
        <f t="shared" si="0"/>
        <v>11</v>
      </c>
      <c r="B13" s="34" t="s">
        <v>602</v>
      </c>
      <c r="C13" s="48" t="s">
        <v>603</v>
      </c>
      <c r="D13" s="30">
        <v>1000</v>
      </c>
      <c r="E13" s="27">
        <v>0</v>
      </c>
      <c r="F13" s="34">
        <v>49.1</v>
      </c>
      <c r="G13" s="27">
        <v>0</v>
      </c>
      <c r="H13" s="27">
        <v>0</v>
      </c>
      <c r="I13" s="27">
        <v>0</v>
      </c>
      <c r="J13" s="27">
        <v>0</v>
      </c>
      <c r="K13" s="30">
        <f t="shared" si="1"/>
        <v>1049.1</v>
      </c>
    </row>
    <row r="14" spans="1:11" ht="12.75">
      <c r="A14" s="27">
        <f t="shared" si="0"/>
        <v>12</v>
      </c>
      <c r="B14" s="44" t="s">
        <v>604</v>
      </c>
      <c r="C14" s="42" t="s">
        <v>198</v>
      </c>
      <c r="D14" s="43">
        <v>1000</v>
      </c>
      <c r="E14" s="27">
        <f>SUM(10.1)</f>
        <v>10.1</v>
      </c>
      <c r="F14" s="27">
        <v>57.1</v>
      </c>
      <c r="G14" s="27">
        <v>0</v>
      </c>
      <c r="H14" s="27">
        <v>0</v>
      </c>
      <c r="I14" s="27">
        <v>0</v>
      </c>
      <c r="J14" s="27">
        <v>-20.2</v>
      </c>
      <c r="K14" s="30">
        <f t="shared" si="1"/>
        <v>1047</v>
      </c>
    </row>
    <row r="15" spans="1:11" ht="12.75">
      <c r="A15" s="27">
        <f t="shared" si="0"/>
        <v>13</v>
      </c>
      <c r="B15" s="27" t="s">
        <v>605</v>
      </c>
      <c r="C15" s="49" t="s">
        <v>7</v>
      </c>
      <c r="D15" s="43">
        <v>1000</v>
      </c>
      <c r="E15" s="27">
        <f>SUM(10.1)</f>
        <v>10.1</v>
      </c>
      <c r="F15" s="27">
        <v>-6.9</v>
      </c>
      <c r="G15" s="27">
        <v>0</v>
      </c>
      <c r="H15" s="27">
        <v>0</v>
      </c>
      <c r="I15" s="27">
        <v>0</v>
      </c>
      <c r="J15" s="27">
        <v>43.8</v>
      </c>
      <c r="K15" s="30">
        <f t="shared" si="1"/>
        <v>1047</v>
      </c>
    </row>
    <row r="16" spans="1:11" ht="12.75">
      <c r="A16" s="27">
        <f t="shared" si="0"/>
        <v>14</v>
      </c>
      <c r="B16" s="27" t="s">
        <v>606</v>
      </c>
      <c r="C16" s="49" t="s">
        <v>16</v>
      </c>
      <c r="D16" s="30">
        <v>1000</v>
      </c>
      <c r="E16" s="27">
        <f>SUM(-5.9)</f>
        <v>-5.9</v>
      </c>
      <c r="F16" s="27">
        <v>49.1</v>
      </c>
      <c r="G16" s="27">
        <v>0</v>
      </c>
      <c r="H16" s="27">
        <v>0</v>
      </c>
      <c r="I16" s="27">
        <v>0</v>
      </c>
      <c r="J16" s="27">
        <v>0</v>
      </c>
      <c r="K16" s="30">
        <f t="shared" si="1"/>
        <v>1043.2</v>
      </c>
    </row>
    <row r="17" spans="1:11" ht="12.75">
      <c r="A17" s="27">
        <f t="shared" si="0"/>
        <v>15</v>
      </c>
      <c r="B17" s="46" t="s">
        <v>607</v>
      </c>
      <c r="C17" s="42" t="s">
        <v>7</v>
      </c>
      <c r="D17" s="43">
        <v>1000</v>
      </c>
      <c r="E17" s="27">
        <f>SUM(-5.9)</f>
        <v>-5.9</v>
      </c>
      <c r="F17" s="27">
        <v>0</v>
      </c>
      <c r="G17" s="27">
        <v>0</v>
      </c>
      <c r="H17" s="27">
        <v>0</v>
      </c>
      <c r="I17" s="27">
        <v>0</v>
      </c>
      <c r="J17" s="27">
        <v>43.8</v>
      </c>
      <c r="K17" s="30">
        <f t="shared" si="1"/>
        <v>1037.9</v>
      </c>
    </row>
    <row r="18" spans="1:11" ht="12.75">
      <c r="A18" s="27">
        <f t="shared" si="0"/>
        <v>16</v>
      </c>
      <c r="B18" s="44" t="s">
        <v>608</v>
      </c>
      <c r="C18" s="42" t="s">
        <v>92</v>
      </c>
      <c r="D18" s="43">
        <v>1000</v>
      </c>
      <c r="E18" s="27">
        <f>SUM(0)</f>
        <v>0</v>
      </c>
      <c r="F18" s="27">
        <v>17.1</v>
      </c>
      <c r="G18" s="27">
        <v>0</v>
      </c>
      <c r="H18" s="27">
        <v>0</v>
      </c>
      <c r="I18" s="27">
        <v>0</v>
      </c>
      <c r="J18" s="27">
        <v>19.8</v>
      </c>
      <c r="K18" s="30">
        <f t="shared" si="1"/>
        <v>1036.9</v>
      </c>
    </row>
    <row r="19" spans="1:11" ht="12.75">
      <c r="A19" s="27">
        <f t="shared" si="0"/>
        <v>17</v>
      </c>
      <c r="B19" s="47" t="s">
        <v>609</v>
      </c>
      <c r="C19" s="42" t="s">
        <v>26</v>
      </c>
      <c r="D19" s="43">
        <v>1000</v>
      </c>
      <c r="E19" s="27">
        <f>SUM(2.1)</f>
        <v>2.1</v>
      </c>
      <c r="F19" s="27">
        <v>33.1</v>
      </c>
      <c r="G19" s="27">
        <v>0</v>
      </c>
      <c r="H19" s="27">
        <v>0</v>
      </c>
      <c r="I19" s="27">
        <v>0</v>
      </c>
      <c r="J19" s="27">
        <v>0</v>
      </c>
      <c r="K19" s="30">
        <f t="shared" si="1"/>
        <v>1035.2</v>
      </c>
    </row>
    <row r="20" spans="1:11" ht="12.75">
      <c r="A20" s="27">
        <f t="shared" si="0"/>
        <v>18</v>
      </c>
      <c r="B20" s="34" t="s">
        <v>610</v>
      </c>
      <c r="C20" s="48" t="s">
        <v>611</v>
      </c>
      <c r="D20" s="30">
        <v>1000</v>
      </c>
      <c r="E20" s="27">
        <v>0</v>
      </c>
      <c r="F20" s="34">
        <v>33.1</v>
      </c>
      <c r="G20" s="27">
        <v>0</v>
      </c>
      <c r="H20" s="27">
        <v>0</v>
      </c>
      <c r="I20" s="27">
        <v>0</v>
      </c>
      <c r="J20" s="27">
        <v>0</v>
      </c>
      <c r="K20" s="30">
        <f t="shared" si="1"/>
        <v>1033.1</v>
      </c>
    </row>
    <row r="21" spans="1:11" ht="12.75">
      <c r="A21" s="27">
        <f t="shared" si="0"/>
        <v>19</v>
      </c>
      <c r="B21" s="50" t="s">
        <v>612</v>
      </c>
      <c r="C21" s="49" t="s">
        <v>20</v>
      </c>
      <c r="D21" s="30">
        <v>1000</v>
      </c>
      <c r="E21" s="27">
        <f>SUM(0)</f>
        <v>0</v>
      </c>
      <c r="F21" s="27">
        <v>65.1</v>
      </c>
      <c r="G21" s="27">
        <v>0</v>
      </c>
      <c r="H21" s="27">
        <v>0</v>
      </c>
      <c r="I21" s="27">
        <v>0</v>
      </c>
      <c r="J21" s="27">
        <v>-36.2</v>
      </c>
      <c r="K21" s="30">
        <f t="shared" si="1"/>
        <v>1028.8999999999999</v>
      </c>
    </row>
    <row r="22" spans="1:11" ht="12.75">
      <c r="A22" s="27">
        <f t="shared" si="0"/>
        <v>20</v>
      </c>
      <c r="B22" s="27" t="s">
        <v>613</v>
      </c>
      <c r="C22" s="49" t="s">
        <v>7</v>
      </c>
      <c r="D22" s="43">
        <v>1000</v>
      </c>
      <c r="E22" s="27">
        <f>SUM(10.1)</f>
        <v>10.1</v>
      </c>
      <c r="F22" s="27">
        <v>17.1</v>
      </c>
      <c r="G22" s="27">
        <v>0</v>
      </c>
      <c r="H22" s="27">
        <v>0</v>
      </c>
      <c r="I22" s="27">
        <v>0</v>
      </c>
      <c r="J22" s="27">
        <v>0</v>
      </c>
      <c r="K22" s="30">
        <f t="shared" si="1"/>
        <v>1027.2</v>
      </c>
    </row>
    <row r="23" spans="1:11" ht="12.75">
      <c r="A23" s="27">
        <f t="shared" si="0"/>
        <v>21</v>
      </c>
      <c r="B23" s="47" t="s">
        <v>614</v>
      </c>
      <c r="C23" s="42" t="s">
        <v>16</v>
      </c>
      <c r="D23" s="43">
        <v>1000</v>
      </c>
      <c r="E23" s="27">
        <f>SUM(18.1)</f>
        <v>18.1</v>
      </c>
      <c r="F23" s="27">
        <v>9.1</v>
      </c>
      <c r="G23" s="27">
        <v>0</v>
      </c>
      <c r="H23" s="27">
        <v>0</v>
      </c>
      <c r="I23" s="27">
        <v>0</v>
      </c>
      <c r="J23" s="27">
        <v>0</v>
      </c>
      <c r="K23" s="30">
        <f t="shared" si="1"/>
        <v>1027.2</v>
      </c>
    </row>
    <row r="24" spans="1:11" ht="12.75">
      <c r="A24" s="27">
        <f t="shared" si="0"/>
        <v>22</v>
      </c>
      <c r="B24" s="44" t="s">
        <v>615</v>
      </c>
      <c r="C24" s="42" t="s">
        <v>198</v>
      </c>
      <c r="D24" s="43">
        <v>1000</v>
      </c>
      <c r="E24" s="27">
        <f>SUM(10.1)</f>
        <v>10.1</v>
      </c>
      <c r="F24" s="27">
        <v>1.1</v>
      </c>
      <c r="G24" s="27">
        <v>0</v>
      </c>
      <c r="H24" s="27">
        <v>0</v>
      </c>
      <c r="I24" s="27">
        <v>0</v>
      </c>
      <c r="J24" s="27">
        <v>11.8</v>
      </c>
      <c r="K24" s="30">
        <f t="shared" si="1"/>
        <v>1023</v>
      </c>
    </row>
    <row r="25" spans="1:11" ht="12.75">
      <c r="A25" s="27">
        <f t="shared" si="0"/>
        <v>23</v>
      </c>
      <c r="B25" s="27" t="s">
        <v>616</v>
      </c>
      <c r="C25" s="49" t="s">
        <v>7</v>
      </c>
      <c r="D25" s="30">
        <v>1000</v>
      </c>
      <c r="E25" s="27">
        <f>SUM(18.1)</f>
        <v>18.1</v>
      </c>
      <c r="F25" s="27">
        <v>0</v>
      </c>
      <c r="G25" s="27">
        <v>0</v>
      </c>
      <c r="H25" s="27">
        <v>0</v>
      </c>
      <c r="I25" s="27">
        <v>0</v>
      </c>
      <c r="J25" s="27">
        <v>3.8</v>
      </c>
      <c r="K25" s="30">
        <f t="shared" si="1"/>
        <v>1021.9</v>
      </c>
    </row>
    <row r="26" spans="1:11" ht="12.75">
      <c r="A26" s="27">
        <f t="shared" si="0"/>
        <v>24</v>
      </c>
      <c r="B26" s="27" t="s">
        <v>617</v>
      </c>
      <c r="C26" s="49" t="s">
        <v>224</v>
      </c>
      <c r="D26" s="43">
        <v>1000</v>
      </c>
      <c r="E26" s="27">
        <f>SUM(0)</f>
        <v>0</v>
      </c>
      <c r="F26" s="27">
        <v>17.1</v>
      </c>
      <c r="G26" s="27">
        <v>0</v>
      </c>
      <c r="H26" s="27">
        <v>0</v>
      </c>
      <c r="I26" s="27">
        <v>0</v>
      </c>
      <c r="J26" s="27">
        <v>0</v>
      </c>
      <c r="K26" s="30">
        <f t="shared" si="1"/>
        <v>1017.1</v>
      </c>
    </row>
    <row r="27" spans="1:11" ht="12.75">
      <c r="A27" s="27">
        <f t="shared" si="0"/>
        <v>25</v>
      </c>
      <c r="B27" s="44" t="s">
        <v>618</v>
      </c>
      <c r="C27" s="42" t="s">
        <v>14</v>
      </c>
      <c r="D27" s="43">
        <v>1000</v>
      </c>
      <c r="E27" s="27">
        <f>SUM(10.1)</f>
        <v>10.1</v>
      </c>
      <c r="F27" s="27">
        <v>-6.9</v>
      </c>
      <c r="G27" s="27">
        <v>0</v>
      </c>
      <c r="H27" s="27">
        <v>0</v>
      </c>
      <c r="I27" s="27">
        <v>0</v>
      </c>
      <c r="J27" s="27">
        <v>11.8</v>
      </c>
      <c r="K27" s="30">
        <f t="shared" si="1"/>
        <v>1015</v>
      </c>
    </row>
    <row r="28" spans="1:11" ht="12.75">
      <c r="A28" s="27">
        <f t="shared" si="0"/>
        <v>26</v>
      </c>
      <c r="B28" s="51" t="s">
        <v>619</v>
      </c>
      <c r="C28" s="49" t="s">
        <v>7</v>
      </c>
      <c r="D28" s="30">
        <v>1000</v>
      </c>
      <c r="E28" s="27">
        <f>SUM(10.1)</f>
        <v>10.1</v>
      </c>
      <c r="F28" s="27">
        <v>9.1</v>
      </c>
      <c r="G28" s="27">
        <v>0</v>
      </c>
      <c r="H28" s="27">
        <v>0</v>
      </c>
      <c r="I28" s="27">
        <v>0</v>
      </c>
      <c r="J28" s="27">
        <v>-4.2</v>
      </c>
      <c r="K28" s="30">
        <f t="shared" si="1"/>
        <v>1015</v>
      </c>
    </row>
    <row r="29" spans="1:11" ht="12.75">
      <c r="A29" s="27">
        <f t="shared" si="0"/>
        <v>27</v>
      </c>
      <c r="B29" s="27" t="s">
        <v>620</v>
      </c>
      <c r="C29" s="49" t="s">
        <v>7</v>
      </c>
      <c r="D29" s="30">
        <v>1000</v>
      </c>
      <c r="E29" s="27">
        <f>SUM(2.1)</f>
        <v>2.1</v>
      </c>
      <c r="F29" s="27">
        <v>-30.9</v>
      </c>
      <c r="G29" s="27">
        <v>0</v>
      </c>
      <c r="H29" s="27">
        <v>0</v>
      </c>
      <c r="I29" s="27">
        <v>0</v>
      </c>
      <c r="J29" s="27">
        <v>43.8</v>
      </c>
      <c r="K29" s="30">
        <f t="shared" si="1"/>
        <v>1015</v>
      </c>
    </row>
    <row r="30" spans="1:11" ht="12.75">
      <c r="A30" s="27">
        <f t="shared" si="0"/>
        <v>28</v>
      </c>
      <c r="B30" s="27" t="s">
        <v>621</v>
      </c>
      <c r="C30" s="49" t="s">
        <v>7</v>
      </c>
      <c r="D30" s="30">
        <v>1000</v>
      </c>
      <c r="E30" s="27">
        <f>SUM(-13.9)</f>
        <v>-13.9</v>
      </c>
      <c r="F30" s="27">
        <v>25.1</v>
      </c>
      <c r="G30" s="27">
        <v>0</v>
      </c>
      <c r="H30" s="27">
        <v>0</v>
      </c>
      <c r="I30" s="27">
        <v>0</v>
      </c>
      <c r="J30" s="27">
        <v>0</v>
      </c>
      <c r="K30" s="30">
        <f t="shared" si="1"/>
        <v>1011.2</v>
      </c>
    </row>
    <row r="31" spans="1:11" ht="12.75">
      <c r="A31" s="27">
        <f t="shared" si="0"/>
        <v>29</v>
      </c>
      <c r="B31" s="52" t="s">
        <v>622</v>
      </c>
      <c r="C31" s="42" t="s">
        <v>33</v>
      </c>
      <c r="D31" s="43">
        <v>1000</v>
      </c>
      <c r="E31" s="27">
        <f>SUM(10.1)</f>
        <v>10.1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0">
        <f t="shared" si="1"/>
        <v>1010.1</v>
      </c>
    </row>
    <row r="32" spans="1:11" ht="12.75">
      <c r="A32" s="27">
        <f t="shared" si="0"/>
        <v>30</v>
      </c>
      <c r="B32" s="27" t="s">
        <v>623</v>
      </c>
      <c r="C32" s="49" t="s">
        <v>26</v>
      </c>
      <c r="D32" s="43">
        <v>1000</v>
      </c>
      <c r="E32" s="27">
        <f>SUM(10.1)</f>
        <v>10.1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30">
        <f t="shared" si="1"/>
        <v>1010.1</v>
      </c>
    </row>
    <row r="33" spans="1:11" ht="12.75">
      <c r="A33" s="27">
        <f t="shared" si="0"/>
        <v>31</v>
      </c>
      <c r="B33" s="53" t="s">
        <v>624</v>
      </c>
      <c r="C33" s="49" t="s">
        <v>20</v>
      </c>
      <c r="D33" s="30">
        <v>1000</v>
      </c>
      <c r="E33" s="27">
        <f>SUM(0)</f>
        <v>0</v>
      </c>
      <c r="F33" s="27">
        <v>9.1</v>
      </c>
      <c r="G33" s="27">
        <v>0</v>
      </c>
      <c r="H33" s="27">
        <v>0</v>
      </c>
      <c r="I33" s="27">
        <v>0</v>
      </c>
      <c r="J33" s="27">
        <v>0</v>
      </c>
      <c r="K33" s="30">
        <f t="shared" si="1"/>
        <v>1009.1</v>
      </c>
    </row>
    <row r="34" spans="1:11" ht="12.75">
      <c r="A34" s="27">
        <f t="shared" si="0"/>
        <v>32</v>
      </c>
      <c r="B34" s="47" t="s">
        <v>625</v>
      </c>
      <c r="C34" s="42" t="s">
        <v>16</v>
      </c>
      <c r="D34" s="43">
        <v>1000</v>
      </c>
      <c r="E34" s="27">
        <f>SUM(0)</f>
        <v>0</v>
      </c>
      <c r="F34" s="27">
        <v>9.1</v>
      </c>
      <c r="G34" s="27">
        <v>0</v>
      </c>
      <c r="H34" s="27">
        <v>0</v>
      </c>
      <c r="I34" s="27">
        <v>0</v>
      </c>
      <c r="J34" s="27">
        <v>0</v>
      </c>
      <c r="K34" s="30">
        <f t="shared" si="1"/>
        <v>1009.1</v>
      </c>
    </row>
    <row r="35" spans="1:11" ht="12.75">
      <c r="A35" s="27">
        <f t="shared" si="0"/>
        <v>33</v>
      </c>
      <c r="B35" s="54" t="s">
        <v>626</v>
      </c>
      <c r="C35" s="49" t="s">
        <v>110</v>
      </c>
      <c r="D35" s="30">
        <v>1000</v>
      </c>
      <c r="E35" s="27">
        <f>SUM(0)</f>
        <v>0</v>
      </c>
      <c r="F35" s="27">
        <v>9.1</v>
      </c>
      <c r="G35" s="27">
        <v>0</v>
      </c>
      <c r="H35" s="27">
        <v>0</v>
      </c>
      <c r="I35" s="27">
        <v>0</v>
      </c>
      <c r="J35" s="27">
        <v>0</v>
      </c>
      <c r="K35" s="30">
        <f aca="true" t="shared" si="2" ref="K35:K66">SUM(D35:J35)</f>
        <v>1009.1</v>
      </c>
    </row>
    <row r="36" spans="1:11" ht="12.75">
      <c r="A36" s="27">
        <f t="shared" si="0"/>
        <v>34</v>
      </c>
      <c r="B36" s="27" t="s">
        <v>627</v>
      </c>
      <c r="C36" s="49" t="s">
        <v>7</v>
      </c>
      <c r="D36" s="30">
        <v>1000</v>
      </c>
      <c r="E36" s="27">
        <f>SUM(-5.9)</f>
        <v>-5.9</v>
      </c>
      <c r="F36" s="27">
        <v>17.1</v>
      </c>
      <c r="G36" s="27">
        <v>0</v>
      </c>
      <c r="H36" s="27">
        <v>0</v>
      </c>
      <c r="I36" s="27">
        <v>0</v>
      </c>
      <c r="J36" s="27">
        <v>-4.2</v>
      </c>
      <c r="K36" s="30">
        <f t="shared" si="2"/>
        <v>1007</v>
      </c>
    </row>
    <row r="37" spans="1:11" ht="12.75">
      <c r="A37" s="27">
        <f t="shared" si="0"/>
        <v>35</v>
      </c>
      <c r="B37" s="55" t="s">
        <v>628</v>
      </c>
      <c r="C37" s="49" t="s">
        <v>92</v>
      </c>
      <c r="D37" s="30">
        <v>1000</v>
      </c>
      <c r="E37" s="27">
        <f>SUM(0)</f>
        <v>0</v>
      </c>
      <c r="F37" s="27">
        <v>0</v>
      </c>
      <c r="G37" s="27">
        <v>0</v>
      </c>
      <c r="H37" s="27">
        <v>0</v>
      </c>
      <c r="I37" s="27">
        <v>0</v>
      </c>
      <c r="J37" s="27">
        <v>3.8</v>
      </c>
      <c r="K37" s="30">
        <f t="shared" si="2"/>
        <v>1003.8</v>
      </c>
    </row>
    <row r="38" spans="1:11" ht="12.75">
      <c r="A38" s="27">
        <f t="shared" si="0"/>
        <v>36</v>
      </c>
      <c r="B38" s="27" t="s">
        <v>629</v>
      </c>
      <c r="C38" s="49" t="s">
        <v>26</v>
      </c>
      <c r="D38" s="30">
        <v>1000</v>
      </c>
      <c r="E38" s="27">
        <f>SUM(2.1)</f>
        <v>2.1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30">
        <f t="shared" si="2"/>
        <v>1002.1</v>
      </c>
    </row>
    <row r="39" spans="1:11" ht="12.75">
      <c r="A39" s="27">
        <f t="shared" si="0"/>
        <v>37</v>
      </c>
      <c r="B39" s="44" t="s">
        <v>630</v>
      </c>
      <c r="C39" s="42" t="s">
        <v>94</v>
      </c>
      <c r="D39" s="43">
        <v>1000</v>
      </c>
      <c r="E39" s="27">
        <f>SUM(0)</f>
        <v>0</v>
      </c>
      <c r="F39" s="27">
        <v>1.1</v>
      </c>
      <c r="G39" s="27">
        <v>0</v>
      </c>
      <c r="H39" s="27">
        <v>0</v>
      </c>
      <c r="I39" s="27">
        <v>0</v>
      </c>
      <c r="J39" s="27">
        <v>0</v>
      </c>
      <c r="K39" s="30">
        <f t="shared" si="2"/>
        <v>1001.1</v>
      </c>
    </row>
    <row r="40" spans="1:11" ht="12.75">
      <c r="A40" s="27">
        <f aca="true" t="shared" si="3" ref="A40:A85">ROW()-2</f>
        <v>38</v>
      </c>
      <c r="B40" s="44" t="s">
        <v>631</v>
      </c>
      <c r="C40" s="42" t="s">
        <v>14</v>
      </c>
      <c r="D40" s="43">
        <v>1000</v>
      </c>
      <c r="E40" s="27">
        <f>SUM(-5.9)</f>
        <v>-5.9</v>
      </c>
      <c r="F40" s="27">
        <v>17.1</v>
      </c>
      <c r="G40" s="27">
        <v>0</v>
      </c>
      <c r="H40" s="27">
        <v>0</v>
      </c>
      <c r="I40" s="27">
        <v>0</v>
      </c>
      <c r="J40" s="27">
        <v>-12.2</v>
      </c>
      <c r="K40" s="30">
        <f t="shared" si="2"/>
        <v>999</v>
      </c>
    </row>
    <row r="41" spans="1:11" ht="12.75">
      <c r="A41" s="27">
        <f t="shared" si="3"/>
        <v>39</v>
      </c>
      <c r="B41" s="44" t="s">
        <v>632</v>
      </c>
      <c r="C41" s="42" t="s">
        <v>14</v>
      </c>
      <c r="D41" s="43">
        <v>1000</v>
      </c>
      <c r="E41" s="27">
        <f>SUM(-13.9)</f>
        <v>-13.9</v>
      </c>
      <c r="F41" s="27">
        <v>9.1</v>
      </c>
      <c r="G41" s="27">
        <v>0</v>
      </c>
      <c r="H41" s="27">
        <v>0</v>
      </c>
      <c r="I41" s="27">
        <v>0</v>
      </c>
      <c r="J41" s="27">
        <v>0</v>
      </c>
      <c r="K41" s="30">
        <f t="shared" si="2"/>
        <v>995.2</v>
      </c>
    </row>
    <row r="42" spans="1:11" ht="12.75">
      <c r="A42" s="27">
        <f t="shared" si="3"/>
        <v>40</v>
      </c>
      <c r="B42" s="51" t="s">
        <v>633</v>
      </c>
      <c r="C42" s="49" t="s">
        <v>7</v>
      </c>
      <c r="D42" s="30">
        <v>1000</v>
      </c>
      <c r="E42" s="27">
        <f>SUM(-5.9)</f>
        <v>-5.9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30">
        <f t="shared" si="2"/>
        <v>994.1</v>
      </c>
    </row>
    <row r="43" spans="1:11" ht="12.75">
      <c r="A43" s="27">
        <f t="shared" si="3"/>
        <v>41</v>
      </c>
      <c r="B43" s="27" t="s">
        <v>634</v>
      </c>
      <c r="C43" s="49" t="s">
        <v>354</v>
      </c>
      <c r="D43" s="43">
        <v>1000</v>
      </c>
      <c r="E43" s="27">
        <f>SUM(-5.9)</f>
        <v>-5.9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30">
        <f t="shared" si="2"/>
        <v>994.1</v>
      </c>
    </row>
    <row r="44" spans="1:11" ht="12.75">
      <c r="A44" s="27">
        <f t="shared" si="3"/>
        <v>42</v>
      </c>
      <c r="B44" s="50" t="s">
        <v>635</v>
      </c>
      <c r="C44" s="49" t="s">
        <v>26</v>
      </c>
      <c r="D44" s="30">
        <v>1000</v>
      </c>
      <c r="E44" s="27">
        <f>SUM(-5.9)</f>
        <v>-5.9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30">
        <f t="shared" si="2"/>
        <v>994.1</v>
      </c>
    </row>
    <row r="45" spans="1:11" ht="12.75">
      <c r="A45" s="27">
        <f t="shared" si="3"/>
        <v>43</v>
      </c>
      <c r="B45" s="34" t="s">
        <v>636</v>
      </c>
      <c r="C45" s="48" t="s">
        <v>569</v>
      </c>
      <c r="D45" s="30">
        <v>1000</v>
      </c>
      <c r="E45" s="27">
        <v>0</v>
      </c>
      <c r="F45" s="34">
        <v>-6.9</v>
      </c>
      <c r="G45" s="27">
        <v>0</v>
      </c>
      <c r="H45" s="27">
        <v>0</v>
      </c>
      <c r="I45" s="27">
        <v>0</v>
      </c>
      <c r="J45" s="27">
        <v>0</v>
      </c>
      <c r="K45" s="30">
        <f t="shared" si="2"/>
        <v>993.1</v>
      </c>
    </row>
    <row r="46" spans="1:11" ht="12.75">
      <c r="A46" s="27">
        <f t="shared" si="3"/>
        <v>44</v>
      </c>
      <c r="B46" s="54" t="s">
        <v>637</v>
      </c>
      <c r="C46" s="49" t="s">
        <v>110</v>
      </c>
      <c r="D46" s="30">
        <v>1000</v>
      </c>
      <c r="E46" s="27">
        <f>SUM(0)</f>
        <v>0</v>
      </c>
      <c r="F46" s="27">
        <v>-6.9</v>
      </c>
      <c r="G46" s="27">
        <v>0</v>
      </c>
      <c r="H46" s="27">
        <v>0</v>
      </c>
      <c r="I46" s="27">
        <v>0</v>
      </c>
      <c r="J46" s="27">
        <v>0</v>
      </c>
      <c r="K46" s="30">
        <f t="shared" si="2"/>
        <v>993.1</v>
      </c>
    </row>
    <row r="47" spans="1:11" ht="12.75">
      <c r="A47" s="27">
        <f t="shared" si="3"/>
        <v>45</v>
      </c>
      <c r="B47" s="34" t="s">
        <v>638</v>
      </c>
      <c r="C47" s="48" t="s">
        <v>14</v>
      </c>
      <c r="D47" s="30">
        <v>1000</v>
      </c>
      <c r="E47" s="27">
        <v>0</v>
      </c>
      <c r="F47" s="34">
        <v>-6.9</v>
      </c>
      <c r="G47" s="27">
        <v>0</v>
      </c>
      <c r="H47" s="27">
        <v>0</v>
      </c>
      <c r="I47" s="27">
        <v>0</v>
      </c>
      <c r="J47" s="27">
        <v>0</v>
      </c>
      <c r="K47" s="30">
        <f t="shared" si="2"/>
        <v>993.1</v>
      </c>
    </row>
    <row r="48" spans="1:11" ht="12.75">
      <c r="A48" s="27">
        <f t="shared" si="3"/>
        <v>46</v>
      </c>
      <c r="B48" s="10" t="s">
        <v>639</v>
      </c>
      <c r="C48" s="39" t="s">
        <v>7</v>
      </c>
      <c r="D48" s="30">
        <v>1000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10">
        <v>-12.2</v>
      </c>
      <c r="K48" s="30">
        <f t="shared" si="2"/>
        <v>987.8</v>
      </c>
    </row>
    <row r="49" spans="1:11" ht="12.75">
      <c r="A49" s="27">
        <f t="shared" si="3"/>
        <v>47</v>
      </c>
      <c r="B49" s="27" t="s">
        <v>640</v>
      </c>
      <c r="C49" s="49" t="s">
        <v>7</v>
      </c>
      <c r="D49" s="43">
        <v>1000</v>
      </c>
      <c r="E49" s="27">
        <f>SUM(-13.9)</f>
        <v>-13.9</v>
      </c>
      <c r="F49" s="27">
        <v>1.1</v>
      </c>
      <c r="G49" s="27">
        <v>0</v>
      </c>
      <c r="H49" s="27">
        <v>0</v>
      </c>
      <c r="I49" s="27">
        <v>0</v>
      </c>
      <c r="J49" s="27">
        <v>0</v>
      </c>
      <c r="K49" s="30">
        <f t="shared" si="2"/>
        <v>987.2</v>
      </c>
    </row>
    <row r="50" spans="1:11" ht="12.75">
      <c r="A50" s="27">
        <f t="shared" si="3"/>
        <v>48</v>
      </c>
      <c r="B50" s="27" t="s">
        <v>641</v>
      </c>
      <c r="C50" s="49" t="s">
        <v>14</v>
      </c>
      <c r="D50" s="30">
        <v>1000</v>
      </c>
      <c r="E50" s="27">
        <f>SUM(-5.9)</f>
        <v>-5.9</v>
      </c>
      <c r="F50" s="27">
        <v>-6.9</v>
      </c>
      <c r="G50" s="27">
        <v>0</v>
      </c>
      <c r="H50" s="27">
        <v>0</v>
      </c>
      <c r="I50" s="27">
        <v>0</v>
      </c>
      <c r="J50" s="27">
        <v>0</v>
      </c>
      <c r="K50" s="30">
        <f t="shared" si="2"/>
        <v>987.2</v>
      </c>
    </row>
    <row r="51" spans="1:11" ht="12.75">
      <c r="A51" s="27">
        <f t="shared" si="3"/>
        <v>49</v>
      </c>
      <c r="B51" s="27" t="s">
        <v>642</v>
      </c>
      <c r="C51" s="49" t="s">
        <v>354</v>
      </c>
      <c r="D51" s="43">
        <v>1000</v>
      </c>
      <c r="E51" s="27">
        <f>SUM(-13.9)</f>
        <v>-13.9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30">
        <f t="shared" si="2"/>
        <v>986.1</v>
      </c>
    </row>
    <row r="52" spans="1:11" ht="12.75">
      <c r="A52" s="27">
        <f t="shared" si="3"/>
        <v>50</v>
      </c>
      <c r="B52" s="27" t="s">
        <v>643</v>
      </c>
      <c r="C52" s="49" t="s">
        <v>14</v>
      </c>
      <c r="D52" s="30">
        <v>1000</v>
      </c>
      <c r="E52" s="27">
        <f>SUM(-13.9)</f>
        <v>-13.9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30">
        <f t="shared" si="2"/>
        <v>986.1</v>
      </c>
    </row>
    <row r="53" spans="1:11" ht="12.75">
      <c r="A53" s="27">
        <f t="shared" si="3"/>
        <v>51</v>
      </c>
      <c r="B53" s="27" t="s">
        <v>644</v>
      </c>
      <c r="C53" s="49" t="s">
        <v>36</v>
      </c>
      <c r="D53" s="30">
        <v>1000</v>
      </c>
      <c r="E53" s="27">
        <f>SUM(-13.9)</f>
        <v>-13.9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30">
        <f t="shared" si="2"/>
        <v>986.1</v>
      </c>
    </row>
    <row r="54" spans="1:11" ht="12.75">
      <c r="A54" s="27">
        <f t="shared" si="3"/>
        <v>52</v>
      </c>
      <c r="B54" s="44" t="s">
        <v>645</v>
      </c>
      <c r="C54" s="42" t="s">
        <v>14</v>
      </c>
      <c r="D54" s="43">
        <v>1000</v>
      </c>
      <c r="E54" s="27">
        <f>SUM(0)</f>
        <v>0</v>
      </c>
      <c r="F54" s="27">
        <v>-14.9</v>
      </c>
      <c r="G54" s="27">
        <v>0</v>
      </c>
      <c r="H54" s="27">
        <v>0</v>
      </c>
      <c r="I54" s="27">
        <v>0</v>
      </c>
      <c r="J54" s="27">
        <v>0</v>
      </c>
      <c r="K54" s="30">
        <f t="shared" si="2"/>
        <v>985.1</v>
      </c>
    </row>
    <row r="55" spans="1:11" ht="12.75">
      <c r="A55" s="27">
        <f t="shared" si="3"/>
        <v>53</v>
      </c>
      <c r="B55" s="34" t="s">
        <v>646</v>
      </c>
      <c r="C55" s="48" t="s">
        <v>20</v>
      </c>
      <c r="D55" s="30">
        <v>1000</v>
      </c>
      <c r="E55" s="27">
        <v>0</v>
      </c>
      <c r="F55" s="34">
        <v>-14.9</v>
      </c>
      <c r="G55" s="27">
        <v>0</v>
      </c>
      <c r="H55" s="27">
        <v>0</v>
      </c>
      <c r="I55" s="27">
        <v>0</v>
      </c>
      <c r="J55" s="27">
        <v>0</v>
      </c>
      <c r="K55" s="30">
        <f t="shared" si="2"/>
        <v>985.1</v>
      </c>
    </row>
    <row r="56" spans="1:11" ht="12.75">
      <c r="A56" s="27">
        <f t="shared" si="3"/>
        <v>54</v>
      </c>
      <c r="B56" s="34" t="s">
        <v>647</v>
      </c>
      <c r="C56" s="48" t="s">
        <v>173</v>
      </c>
      <c r="D56" s="30">
        <v>1000</v>
      </c>
      <c r="E56" s="27">
        <v>0</v>
      </c>
      <c r="F56" s="34">
        <v>-14.9</v>
      </c>
      <c r="G56" s="27">
        <v>0</v>
      </c>
      <c r="H56" s="27">
        <v>0</v>
      </c>
      <c r="I56" s="27">
        <v>0</v>
      </c>
      <c r="J56" s="27">
        <v>0</v>
      </c>
      <c r="K56" s="30">
        <f t="shared" si="2"/>
        <v>985.1</v>
      </c>
    </row>
    <row r="57" spans="1:11" ht="12.75">
      <c r="A57" s="27">
        <f t="shared" si="3"/>
        <v>55</v>
      </c>
      <c r="B57" s="34" t="s">
        <v>648</v>
      </c>
      <c r="C57" s="48" t="s">
        <v>569</v>
      </c>
      <c r="D57" s="30">
        <v>1000</v>
      </c>
      <c r="E57" s="27">
        <v>0</v>
      </c>
      <c r="F57" s="34">
        <v>-14.9</v>
      </c>
      <c r="G57" s="27">
        <v>0</v>
      </c>
      <c r="H57" s="27">
        <v>0</v>
      </c>
      <c r="I57" s="27">
        <v>0</v>
      </c>
      <c r="J57" s="27">
        <v>0</v>
      </c>
      <c r="K57" s="30">
        <f t="shared" si="2"/>
        <v>985.1</v>
      </c>
    </row>
    <row r="58" spans="1:11" ht="12.75">
      <c r="A58" s="27">
        <f t="shared" si="3"/>
        <v>56</v>
      </c>
      <c r="B58" s="27" t="s">
        <v>649</v>
      </c>
      <c r="C58" s="49" t="s">
        <v>7</v>
      </c>
      <c r="D58" s="43">
        <v>1000</v>
      </c>
      <c r="E58" s="27">
        <f>SUM(0)</f>
        <v>0</v>
      </c>
      <c r="F58" s="27">
        <v>0</v>
      </c>
      <c r="G58" s="27">
        <v>0</v>
      </c>
      <c r="H58" s="27">
        <v>0</v>
      </c>
      <c r="I58" s="27">
        <v>0</v>
      </c>
      <c r="J58" s="27">
        <v>-20.2</v>
      </c>
      <c r="K58" s="30">
        <f t="shared" si="2"/>
        <v>979.8</v>
      </c>
    </row>
    <row r="59" spans="1:11" ht="12.75">
      <c r="A59" s="27">
        <f t="shared" si="3"/>
        <v>57</v>
      </c>
      <c r="B59" s="27" t="s">
        <v>650</v>
      </c>
      <c r="C59" s="49" t="s">
        <v>246</v>
      </c>
      <c r="D59" s="43">
        <v>1000</v>
      </c>
      <c r="E59" s="27">
        <f>SUM(-21.9)</f>
        <v>-21.9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30">
        <f t="shared" si="2"/>
        <v>978.1</v>
      </c>
    </row>
    <row r="60" spans="1:11" ht="12.75">
      <c r="A60" s="27">
        <f t="shared" si="3"/>
        <v>58</v>
      </c>
      <c r="B60" s="27" t="s">
        <v>651</v>
      </c>
      <c r="C60" s="49" t="s">
        <v>36</v>
      </c>
      <c r="D60" s="43">
        <v>1000</v>
      </c>
      <c r="E60" s="27">
        <f>SUM(-21.9)</f>
        <v>-21.9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30">
        <f t="shared" si="2"/>
        <v>978.1</v>
      </c>
    </row>
    <row r="61" spans="1:11" ht="12.75">
      <c r="A61" s="27">
        <f t="shared" si="3"/>
        <v>59</v>
      </c>
      <c r="B61" s="27" t="s">
        <v>652</v>
      </c>
      <c r="C61" s="49" t="s">
        <v>354</v>
      </c>
      <c r="D61" s="30">
        <v>1000</v>
      </c>
      <c r="E61" s="27">
        <f>SUM(-21.9)</f>
        <v>-21.9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30">
        <f t="shared" si="2"/>
        <v>978.1</v>
      </c>
    </row>
    <row r="62" spans="1:11" ht="12.75">
      <c r="A62" s="27">
        <f t="shared" si="3"/>
        <v>60</v>
      </c>
      <c r="B62" s="45" t="s">
        <v>653</v>
      </c>
      <c r="C62" s="42" t="s">
        <v>215</v>
      </c>
      <c r="D62" s="43">
        <v>1000</v>
      </c>
      <c r="E62" s="27">
        <f>SUM(-21.9)</f>
        <v>-21.9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30">
        <f t="shared" si="2"/>
        <v>978.1</v>
      </c>
    </row>
    <row r="63" spans="1:11" ht="12.75">
      <c r="A63" s="27">
        <f t="shared" si="3"/>
        <v>61</v>
      </c>
      <c r="B63" s="27" t="s">
        <v>654</v>
      </c>
      <c r="C63" s="49" t="s">
        <v>7</v>
      </c>
      <c r="D63" s="43">
        <v>1000</v>
      </c>
      <c r="E63" s="27">
        <f>SUM(0)</f>
        <v>0</v>
      </c>
      <c r="F63" s="27">
        <v>-22.9</v>
      </c>
      <c r="G63" s="27">
        <v>0</v>
      </c>
      <c r="H63" s="27">
        <v>0</v>
      </c>
      <c r="I63" s="27">
        <v>0</v>
      </c>
      <c r="J63" s="27">
        <v>0</v>
      </c>
      <c r="K63" s="30">
        <f t="shared" si="2"/>
        <v>977.1</v>
      </c>
    </row>
    <row r="64" spans="1:11" ht="12.75">
      <c r="A64" s="27">
        <f t="shared" si="3"/>
        <v>62</v>
      </c>
      <c r="B64" s="27" t="s">
        <v>655</v>
      </c>
      <c r="C64" s="49" t="s">
        <v>246</v>
      </c>
      <c r="D64" s="30">
        <v>1000</v>
      </c>
      <c r="E64" s="27">
        <f>SUM(0)</f>
        <v>0</v>
      </c>
      <c r="F64" s="27">
        <v>-22.9</v>
      </c>
      <c r="G64" s="27">
        <v>0</v>
      </c>
      <c r="H64" s="27">
        <v>0</v>
      </c>
      <c r="I64" s="27">
        <v>0</v>
      </c>
      <c r="J64" s="27">
        <v>0</v>
      </c>
      <c r="K64" s="30">
        <f t="shared" si="2"/>
        <v>977.1</v>
      </c>
    </row>
    <row r="65" spans="1:11" ht="12.75">
      <c r="A65" s="27">
        <f t="shared" si="3"/>
        <v>63</v>
      </c>
      <c r="B65" s="34" t="s">
        <v>656</v>
      </c>
      <c r="C65" s="48" t="s">
        <v>246</v>
      </c>
      <c r="D65" s="30">
        <v>1000</v>
      </c>
      <c r="E65" s="27">
        <v>0</v>
      </c>
      <c r="F65" s="34">
        <v>-22.9</v>
      </c>
      <c r="G65" s="27">
        <v>0</v>
      </c>
      <c r="H65" s="27">
        <v>0</v>
      </c>
      <c r="I65" s="27">
        <v>0</v>
      </c>
      <c r="J65" s="27">
        <v>0</v>
      </c>
      <c r="K65" s="30">
        <f t="shared" si="2"/>
        <v>977.1</v>
      </c>
    </row>
    <row r="66" spans="1:11" ht="12.75">
      <c r="A66" s="27">
        <f t="shared" si="3"/>
        <v>64</v>
      </c>
      <c r="B66" s="27" t="s">
        <v>657</v>
      </c>
      <c r="C66" s="49" t="s">
        <v>243</v>
      </c>
      <c r="D66" s="30">
        <v>1000</v>
      </c>
      <c r="E66" s="27">
        <f>SUM(0)</f>
        <v>0</v>
      </c>
      <c r="F66" s="27">
        <v>-22.9</v>
      </c>
      <c r="G66" s="27">
        <v>0</v>
      </c>
      <c r="H66" s="27">
        <v>0</v>
      </c>
      <c r="I66" s="27">
        <v>0</v>
      </c>
      <c r="J66" s="27">
        <v>0</v>
      </c>
      <c r="K66" s="30">
        <f t="shared" si="2"/>
        <v>977.1</v>
      </c>
    </row>
    <row r="67" spans="1:11" ht="12.75">
      <c r="A67" s="27">
        <f t="shared" si="3"/>
        <v>65</v>
      </c>
      <c r="B67" s="34" t="s">
        <v>658</v>
      </c>
      <c r="C67" s="48" t="s">
        <v>92</v>
      </c>
      <c r="D67" s="30">
        <v>1000</v>
      </c>
      <c r="E67" s="27">
        <v>0</v>
      </c>
      <c r="F67" s="34">
        <v>-22.9</v>
      </c>
      <c r="G67" s="27">
        <v>0</v>
      </c>
      <c r="H67" s="27">
        <v>0</v>
      </c>
      <c r="I67" s="27">
        <v>0</v>
      </c>
      <c r="J67" s="27">
        <v>0</v>
      </c>
      <c r="K67" s="30">
        <f aca="true" t="shared" si="4" ref="K67:K98">SUM(D67:J67)</f>
        <v>977.1</v>
      </c>
    </row>
    <row r="68" spans="1:11" ht="12.75">
      <c r="A68" s="27">
        <f t="shared" si="3"/>
        <v>66</v>
      </c>
      <c r="B68" s="56" t="s">
        <v>659</v>
      </c>
      <c r="C68" s="49" t="s">
        <v>20</v>
      </c>
      <c r="D68" s="30">
        <v>1000</v>
      </c>
      <c r="E68" s="27">
        <f>SUM(0)</f>
        <v>0</v>
      </c>
      <c r="F68" s="27">
        <v>-22.9</v>
      </c>
      <c r="G68" s="27">
        <v>0</v>
      </c>
      <c r="H68" s="27">
        <v>0</v>
      </c>
      <c r="I68" s="27">
        <v>0</v>
      </c>
      <c r="J68" s="27">
        <v>0</v>
      </c>
      <c r="K68" s="30">
        <f t="shared" si="4"/>
        <v>977.1</v>
      </c>
    </row>
    <row r="69" spans="1:11" ht="12.75">
      <c r="A69" s="27">
        <f t="shared" si="3"/>
        <v>67</v>
      </c>
      <c r="B69" s="27" t="s">
        <v>660</v>
      </c>
      <c r="C69" s="49" t="s">
        <v>7</v>
      </c>
      <c r="D69" s="43">
        <v>1000</v>
      </c>
      <c r="E69" s="27">
        <f>SUM(2.1)</f>
        <v>2.1</v>
      </c>
      <c r="F69" s="27">
        <v>9.1</v>
      </c>
      <c r="G69" s="27">
        <v>0</v>
      </c>
      <c r="H69" s="27">
        <v>0</v>
      </c>
      <c r="I69" s="27">
        <v>0</v>
      </c>
      <c r="J69" s="27">
        <v>-36.2</v>
      </c>
      <c r="K69" s="30">
        <f t="shared" si="4"/>
        <v>975</v>
      </c>
    </row>
    <row r="70" spans="1:11" ht="12.75">
      <c r="A70" s="27">
        <f t="shared" si="3"/>
        <v>68</v>
      </c>
      <c r="B70" s="57" t="s">
        <v>661</v>
      </c>
      <c r="C70" s="42" t="s">
        <v>92</v>
      </c>
      <c r="D70" s="43">
        <v>1000</v>
      </c>
      <c r="E70" s="27">
        <f>SUM(0)</f>
        <v>0</v>
      </c>
      <c r="F70" s="27">
        <v>-6.9</v>
      </c>
      <c r="G70" s="27">
        <v>0</v>
      </c>
      <c r="H70" s="27">
        <v>0</v>
      </c>
      <c r="I70" s="27">
        <v>0</v>
      </c>
      <c r="J70" s="27">
        <v>-20.2</v>
      </c>
      <c r="K70" s="30">
        <f t="shared" si="4"/>
        <v>972.9</v>
      </c>
    </row>
    <row r="71" spans="1:11" ht="12.75">
      <c r="A71" s="27">
        <f t="shared" si="3"/>
        <v>69</v>
      </c>
      <c r="B71" s="27" t="s">
        <v>662</v>
      </c>
      <c r="C71" s="49" t="s">
        <v>7</v>
      </c>
      <c r="D71" s="43">
        <v>1000</v>
      </c>
      <c r="E71" s="27">
        <f>SUM(0)</f>
        <v>0</v>
      </c>
      <c r="F71" s="27">
        <v>0</v>
      </c>
      <c r="G71" s="27">
        <v>0</v>
      </c>
      <c r="H71" s="27">
        <v>0</v>
      </c>
      <c r="I71" s="27">
        <v>0</v>
      </c>
      <c r="J71" s="27">
        <v>-28.2</v>
      </c>
      <c r="K71" s="30">
        <f t="shared" si="4"/>
        <v>971.8</v>
      </c>
    </row>
    <row r="72" spans="1:11" ht="12.75">
      <c r="A72" s="27">
        <f t="shared" si="3"/>
        <v>70</v>
      </c>
      <c r="B72" s="27" t="s">
        <v>663</v>
      </c>
      <c r="C72" s="49" t="s">
        <v>7</v>
      </c>
      <c r="D72" s="30">
        <v>1000</v>
      </c>
      <c r="E72" s="27">
        <f>SUM(2.1)</f>
        <v>2.1</v>
      </c>
      <c r="F72" s="27">
        <v>-30.9</v>
      </c>
      <c r="G72" s="27">
        <v>0</v>
      </c>
      <c r="H72" s="27">
        <v>0</v>
      </c>
      <c r="I72" s="27">
        <v>0</v>
      </c>
      <c r="J72" s="27">
        <v>0</v>
      </c>
      <c r="K72" s="30">
        <f t="shared" si="4"/>
        <v>971.2</v>
      </c>
    </row>
    <row r="73" spans="1:11" ht="12.75">
      <c r="A73" s="27">
        <f t="shared" si="3"/>
        <v>71</v>
      </c>
      <c r="B73" s="27" t="s">
        <v>664</v>
      </c>
      <c r="C73" s="49" t="s">
        <v>14</v>
      </c>
      <c r="D73" s="43">
        <v>1000</v>
      </c>
      <c r="E73" s="27">
        <f>SUM(-21.9)</f>
        <v>-21.9</v>
      </c>
      <c r="F73" s="27">
        <v>-6.9</v>
      </c>
      <c r="G73" s="27">
        <v>0</v>
      </c>
      <c r="H73" s="27">
        <v>0</v>
      </c>
      <c r="I73" s="27">
        <v>0</v>
      </c>
      <c r="J73" s="27">
        <v>0</v>
      </c>
      <c r="K73" s="30">
        <f t="shared" si="4"/>
        <v>971.2</v>
      </c>
    </row>
    <row r="74" spans="1:11" ht="12.75">
      <c r="A74" s="27">
        <f t="shared" si="3"/>
        <v>72</v>
      </c>
      <c r="B74" s="27" t="s">
        <v>665</v>
      </c>
      <c r="C74" s="49" t="s">
        <v>452</v>
      </c>
      <c r="D74" s="30">
        <v>1000</v>
      </c>
      <c r="E74" s="27">
        <f>SUM(0)</f>
        <v>0</v>
      </c>
      <c r="F74" s="27">
        <v>-30.9</v>
      </c>
      <c r="G74" s="27">
        <v>0</v>
      </c>
      <c r="H74" s="27">
        <v>0</v>
      </c>
      <c r="I74" s="27">
        <v>0</v>
      </c>
      <c r="J74" s="27">
        <v>0</v>
      </c>
      <c r="K74" s="30">
        <f t="shared" si="4"/>
        <v>969.1</v>
      </c>
    </row>
    <row r="75" spans="1:11" ht="12.75">
      <c r="A75" s="27">
        <f t="shared" si="3"/>
        <v>73</v>
      </c>
      <c r="B75" s="34" t="s">
        <v>666</v>
      </c>
      <c r="C75" s="48" t="s">
        <v>173</v>
      </c>
      <c r="D75" s="30">
        <v>1000</v>
      </c>
      <c r="E75" s="27">
        <v>0</v>
      </c>
      <c r="F75" s="34">
        <v>-30.9</v>
      </c>
      <c r="G75" s="27">
        <v>0</v>
      </c>
      <c r="H75" s="27">
        <v>0</v>
      </c>
      <c r="I75" s="27">
        <v>0</v>
      </c>
      <c r="J75" s="27">
        <v>0</v>
      </c>
      <c r="K75" s="30">
        <f t="shared" si="4"/>
        <v>969.1</v>
      </c>
    </row>
    <row r="76" spans="1:11" ht="12.75">
      <c r="A76" s="27">
        <f t="shared" si="3"/>
        <v>74</v>
      </c>
      <c r="B76" s="34" t="s">
        <v>667</v>
      </c>
      <c r="C76" s="48" t="s">
        <v>173</v>
      </c>
      <c r="D76" s="30">
        <v>1000</v>
      </c>
      <c r="E76" s="27">
        <v>0</v>
      </c>
      <c r="F76" s="34">
        <v>-30.9</v>
      </c>
      <c r="G76" s="27">
        <v>0</v>
      </c>
      <c r="H76" s="27">
        <v>0</v>
      </c>
      <c r="I76" s="27">
        <v>0</v>
      </c>
      <c r="J76" s="27">
        <v>0</v>
      </c>
      <c r="K76" s="30">
        <f t="shared" si="4"/>
        <v>969.1</v>
      </c>
    </row>
    <row r="77" spans="1:11" ht="12.75">
      <c r="A77" s="27">
        <f t="shared" si="3"/>
        <v>75</v>
      </c>
      <c r="B77" s="53" t="s">
        <v>668</v>
      </c>
      <c r="C77" s="49" t="s">
        <v>452</v>
      </c>
      <c r="D77" s="30">
        <v>1000</v>
      </c>
      <c r="E77" s="27">
        <f>SUM(0)</f>
        <v>0</v>
      </c>
      <c r="F77" s="27">
        <v>-30.9</v>
      </c>
      <c r="G77" s="27">
        <v>0</v>
      </c>
      <c r="H77" s="27">
        <v>0</v>
      </c>
      <c r="I77" s="27">
        <v>0</v>
      </c>
      <c r="J77" s="27">
        <v>0</v>
      </c>
      <c r="K77" s="30">
        <f t="shared" si="4"/>
        <v>969.1</v>
      </c>
    </row>
    <row r="78" spans="1:11" ht="12.75">
      <c r="A78" s="27">
        <f t="shared" si="3"/>
        <v>76</v>
      </c>
      <c r="B78" s="27" t="s">
        <v>669</v>
      </c>
      <c r="C78" s="49" t="s">
        <v>94</v>
      </c>
      <c r="D78" s="30">
        <v>1000</v>
      </c>
      <c r="E78" s="27">
        <f>SUM(0)</f>
        <v>0</v>
      </c>
      <c r="F78" s="27">
        <v>-30.9</v>
      </c>
      <c r="G78" s="27">
        <v>0</v>
      </c>
      <c r="H78" s="27">
        <v>0</v>
      </c>
      <c r="I78" s="27">
        <v>0</v>
      </c>
      <c r="J78" s="27">
        <v>0</v>
      </c>
      <c r="K78" s="30">
        <f t="shared" si="4"/>
        <v>969.1</v>
      </c>
    </row>
    <row r="79" spans="1:11" ht="12.75">
      <c r="A79" s="27">
        <f t="shared" si="3"/>
        <v>77</v>
      </c>
      <c r="B79" s="56" t="s">
        <v>670</v>
      </c>
      <c r="C79" s="49" t="s">
        <v>20</v>
      </c>
      <c r="D79" s="30">
        <v>1000</v>
      </c>
      <c r="E79" s="27">
        <f>SUM(0)</f>
        <v>0</v>
      </c>
      <c r="F79" s="27">
        <v>-30.9</v>
      </c>
      <c r="G79" s="27">
        <v>0</v>
      </c>
      <c r="H79" s="27">
        <v>0</v>
      </c>
      <c r="I79" s="27">
        <v>0</v>
      </c>
      <c r="J79" s="27">
        <v>0</v>
      </c>
      <c r="K79" s="30">
        <f t="shared" si="4"/>
        <v>969.1</v>
      </c>
    </row>
    <row r="80" spans="1:11" ht="12.75">
      <c r="A80" s="27">
        <f t="shared" si="3"/>
        <v>78</v>
      </c>
      <c r="B80" s="27" t="s">
        <v>671</v>
      </c>
      <c r="C80" s="49" t="s">
        <v>94</v>
      </c>
      <c r="D80" s="43">
        <v>1000</v>
      </c>
      <c r="E80" s="27">
        <f>SUM(0)</f>
        <v>0</v>
      </c>
      <c r="F80" s="27">
        <v>-30.9</v>
      </c>
      <c r="G80" s="27">
        <v>0</v>
      </c>
      <c r="H80" s="27">
        <v>0</v>
      </c>
      <c r="I80" s="27">
        <v>0</v>
      </c>
      <c r="J80" s="27">
        <v>0</v>
      </c>
      <c r="K80" s="30">
        <f t="shared" si="4"/>
        <v>969.1</v>
      </c>
    </row>
    <row r="81" spans="1:11" ht="12.75">
      <c r="A81" s="27">
        <f t="shared" si="3"/>
        <v>79</v>
      </c>
      <c r="B81" s="44" t="s">
        <v>672</v>
      </c>
      <c r="C81" s="42" t="s">
        <v>94</v>
      </c>
      <c r="D81" s="43">
        <v>1000</v>
      </c>
      <c r="E81" s="27">
        <f>SUM(0)</f>
        <v>0</v>
      </c>
      <c r="F81" s="27">
        <v>-30.9</v>
      </c>
      <c r="G81" s="27">
        <v>0</v>
      </c>
      <c r="H81" s="27">
        <v>0</v>
      </c>
      <c r="I81" s="27">
        <v>0</v>
      </c>
      <c r="J81" s="27">
        <v>0</v>
      </c>
      <c r="K81" s="30">
        <f t="shared" si="4"/>
        <v>969.1</v>
      </c>
    </row>
    <row r="82" spans="1:11" ht="12.75">
      <c r="A82" s="27">
        <f t="shared" si="3"/>
        <v>80</v>
      </c>
      <c r="B82" s="44" t="s">
        <v>673</v>
      </c>
      <c r="C82" s="42" t="s">
        <v>198</v>
      </c>
      <c r="D82" s="43">
        <v>1000</v>
      </c>
      <c r="E82" s="27">
        <f>SUM(-5.9)</f>
        <v>-5.9</v>
      </c>
      <c r="F82" s="27">
        <v>-46.9</v>
      </c>
      <c r="G82" s="27">
        <v>0</v>
      </c>
      <c r="H82" s="27">
        <v>0</v>
      </c>
      <c r="I82" s="27">
        <v>0</v>
      </c>
      <c r="J82" s="27">
        <v>19.8</v>
      </c>
      <c r="K82" s="30">
        <f t="shared" si="4"/>
        <v>967</v>
      </c>
    </row>
    <row r="83" spans="1:11" ht="12.75">
      <c r="A83" s="27">
        <f t="shared" si="3"/>
        <v>81</v>
      </c>
      <c r="B83" s="27" t="s">
        <v>674</v>
      </c>
      <c r="C83" s="49" t="s">
        <v>246</v>
      </c>
      <c r="D83" s="30">
        <v>1000</v>
      </c>
      <c r="E83" s="27">
        <f>SUM(-5.9)</f>
        <v>-5.9</v>
      </c>
      <c r="F83" s="27">
        <v>-30.9</v>
      </c>
      <c r="G83" s="27">
        <v>0</v>
      </c>
      <c r="H83" s="27">
        <v>0</v>
      </c>
      <c r="I83" s="27">
        <v>0</v>
      </c>
      <c r="J83" s="27">
        <v>0</v>
      </c>
      <c r="K83" s="30">
        <f t="shared" si="4"/>
        <v>963.2</v>
      </c>
    </row>
    <row r="84" spans="1:11" ht="12.75">
      <c r="A84" s="27">
        <f t="shared" si="3"/>
        <v>82</v>
      </c>
      <c r="B84" s="34" t="s">
        <v>675</v>
      </c>
      <c r="C84" s="48" t="s">
        <v>224</v>
      </c>
      <c r="D84" s="30">
        <v>1000</v>
      </c>
      <c r="E84" s="27">
        <v>0</v>
      </c>
      <c r="F84" s="34">
        <v>-38.9</v>
      </c>
      <c r="G84" s="27">
        <v>0</v>
      </c>
      <c r="H84" s="27">
        <v>0</v>
      </c>
      <c r="I84" s="27">
        <v>0</v>
      </c>
      <c r="J84" s="27">
        <v>0</v>
      </c>
      <c r="K84" s="30">
        <f t="shared" si="4"/>
        <v>961.1</v>
      </c>
    </row>
    <row r="85" spans="1:11" ht="12.75">
      <c r="A85" s="27">
        <f t="shared" si="3"/>
        <v>83</v>
      </c>
      <c r="B85" s="34" t="s">
        <v>676</v>
      </c>
      <c r="C85" s="48" t="s">
        <v>603</v>
      </c>
      <c r="D85" s="30">
        <v>1000</v>
      </c>
      <c r="E85" s="27">
        <v>0</v>
      </c>
      <c r="F85" s="34">
        <v>-38.9</v>
      </c>
      <c r="G85" s="27">
        <v>0</v>
      </c>
      <c r="H85" s="27">
        <v>0</v>
      </c>
      <c r="I85" s="27">
        <v>0</v>
      </c>
      <c r="J85" s="27">
        <v>0</v>
      </c>
      <c r="K85" s="30">
        <f t="shared" si="4"/>
        <v>961.1</v>
      </c>
    </row>
    <row r="86" spans="1:11" ht="12.75">
      <c r="A86" s="27">
        <f aca="true" t="shared" si="5" ref="A86:A106">ROW()-2</f>
        <v>84</v>
      </c>
      <c r="B86" s="27" t="s">
        <v>677</v>
      </c>
      <c r="C86" s="49" t="s">
        <v>452</v>
      </c>
      <c r="D86" s="30">
        <v>1000</v>
      </c>
      <c r="E86" s="27">
        <f>SUM(0)</f>
        <v>0</v>
      </c>
      <c r="F86" s="27">
        <v>-38.9</v>
      </c>
      <c r="G86" s="27">
        <v>0</v>
      </c>
      <c r="H86" s="27">
        <v>0</v>
      </c>
      <c r="I86" s="27">
        <v>0</v>
      </c>
      <c r="J86" s="27">
        <v>0</v>
      </c>
      <c r="K86" s="30">
        <f t="shared" si="4"/>
        <v>961.1</v>
      </c>
    </row>
    <row r="87" spans="1:11" ht="12.75">
      <c r="A87" s="27">
        <f t="shared" si="5"/>
        <v>85</v>
      </c>
      <c r="B87" s="41" t="s">
        <v>678</v>
      </c>
      <c r="C87" s="42" t="s">
        <v>7</v>
      </c>
      <c r="D87" s="43">
        <v>1000</v>
      </c>
      <c r="E87" s="27">
        <f>SUM(0)</f>
        <v>0</v>
      </c>
      <c r="F87" s="27">
        <v>-38.9</v>
      </c>
      <c r="G87" s="27">
        <v>0</v>
      </c>
      <c r="H87" s="27">
        <v>0</v>
      </c>
      <c r="I87" s="27">
        <v>0</v>
      </c>
      <c r="J87" s="27">
        <v>0</v>
      </c>
      <c r="K87" s="30">
        <f t="shared" si="4"/>
        <v>961.1</v>
      </c>
    </row>
    <row r="88" spans="1:11" ht="12.75">
      <c r="A88" s="27">
        <f t="shared" si="5"/>
        <v>86</v>
      </c>
      <c r="B88" s="34" t="s">
        <v>679</v>
      </c>
      <c r="C88" s="48" t="s">
        <v>603</v>
      </c>
      <c r="D88" s="30">
        <v>1000</v>
      </c>
      <c r="E88" s="27">
        <v>0</v>
      </c>
      <c r="F88" s="34">
        <v>-38.9</v>
      </c>
      <c r="G88" s="27">
        <v>0</v>
      </c>
      <c r="H88" s="27">
        <v>0</v>
      </c>
      <c r="I88" s="27">
        <v>0</v>
      </c>
      <c r="J88" s="27">
        <v>0</v>
      </c>
      <c r="K88" s="30">
        <f t="shared" si="4"/>
        <v>961.1</v>
      </c>
    </row>
    <row r="89" spans="1:11" ht="12.75">
      <c r="A89" s="27">
        <f t="shared" si="5"/>
        <v>87</v>
      </c>
      <c r="B89" s="27" t="s">
        <v>680</v>
      </c>
      <c r="C89" s="49" t="s">
        <v>7</v>
      </c>
      <c r="D89" s="30">
        <v>1000</v>
      </c>
      <c r="E89" s="27">
        <f>SUM(-13.9)</f>
        <v>-13.9</v>
      </c>
      <c r="F89" s="27">
        <v>1.1</v>
      </c>
      <c r="G89" s="27">
        <v>0</v>
      </c>
      <c r="H89" s="27">
        <v>0</v>
      </c>
      <c r="I89" s="27">
        <v>0</v>
      </c>
      <c r="J89" s="27">
        <v>-28.2</v>
      </c>
      <c r="K89" s="30">
        <f t="shared" si="4"/>
        <v>959</v>
      </c>
    </row>
    <row r="90" spans="1:11" ht="12.75">
      <c r="A90" s="27">
        <f t="shared" si="5"/>
        <v>88</v>
      </c>
      <c r="B90" s="10" t="s">
        <v>681</v>
      </c>
      <c r="C90" s="39" t="s">
        <v>7</v>
      </c>
      <c r="D90" s="43">
        <v>1000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10">
        <v>-44.2</v>
      </c>
      <c r="K90" s="30">
        <f t="shared" si="4"/>
        <v>955.8</v>
      </c>
    </row>
    <row r="91" spans="1:11" ht="12.75">
      <c r="A91" s="27">
        <f t="shared" si="5"/>
        <v>89</v>
      </c>
      <c r="B91" s="27" t="s">
        <v>682</v>
      </c>
      <c r="C91" s="49" t="s">
        <v>36</v>
      </c>
      <c r="D91" s="30">
        <v>1000</v>
      </c>
      <c r="E91" s="27">
        <f>SUM(-45.9)</f>
        <v>-45.9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30">
        <f t="shared" si="4"/>
        <v>954.1</v>
      </c>
    </row>
    <row r="92" spans="1:11" ht="12.75">
      <c r="A92" s="27">
        <f t="shared" si="5"/>
        <v>90</v>
      </c>
      <c r="B92" s="34" t="s">
        <v>683</v>
      </c>
      <c r="C92" s="48" t="s">
        <v>603</v>
      </c>
      <c r="D92" s="30">
        <v>1000</v>
      </c>
      <c r="E92" s="27">
        <v>0</v>
      </c>
      <c r="F92" s="34">
        <v>-46.9</v>
      </c>
      <c r="G92" s="27">
        <v>0</v>
      </c>
      <c r="H92" s="27">
        <v>0</v>
      </c>
      <c r="I92" s="27">
        <v>0</v>
      </c>
      <c r="J92" s="27">
        <v>0</v>
      </c>
      <c r="K92" s="30">
        <f t="shared" si="4"/>
        <v>953.1</v>
      </c>
    </row>
    <row r="93" spans="1:11" ht="12.75">
      <c r="A93" s="27">
        <f t="shared" si="5"/>
        <v>91</v>
      </c>
      <c r="B93" s="34" t="s">
        <v>684</v>
      </c>
      <c r="C93" s="48" t="s">
        <v>26</v>
      </c>
      <c r="D93" s="43">
        <v>1000</v>
      </c>
      <c r="E93" s="27">
        <v>0</v>
      </c>
      <c r="F93" s="34">
        <v>-46.9</v>
      </c>
      <c r="G93" s="27">
        <v>0</v>
      </c>
      <c r="H93" s="27">
        <v>0</v>
      </c>
      <c r="I93" s="27">
        <v>0</v>
      </c>
      <c r="J93" s="27">
        <v>0</v>
      </c>
      <c r="K93" s="30">
        <f t="shared" si="4"/>
        <v>953.1</v>
      </c>
    </row>
    <row r="94" spans="1:11" ht="12.75">
      <c r="A94" s="27">
        <f t="shared" si="5"/>
        <v>92</v>
      </c>
      <c r="B94" s="46" t="s">
        <v>685</v>
      </c>
      <c r="C94" s="42" t="s">
        <v>7</v>
      </c>
      <c r="D94" s="43">
        <v>1000</v>
      </c>
      <c r="E94" s="27">
        <f>SUM(0)</f>
        <v>0</v>
      </c>
      <c r="F94" s="27">
        <v>-22.9</v>
      </c>
      <c r="G94" s="27">
        <v>0</v>
      </c>
      <c r="H94" s="27">
        <v>0</v>
      </c>
      <c r="I94" s="27">
        <v>0</v>
      </c>
      <c r="J94" s="27">
        <v>-28.2</v>
      </c>
      <c r="K94" s="30">
        <f t="shared" si="4"/>
        <v>948.9</v>
      </c>
    </row>
    <row r="95" spans="1:11" ht="12.75">
      <c r="A95" s="27">
        <f t="shared" si="5"/>
        <v>93</v>
      </c>
      <c r="B95" s="44" t="s">
        <v>686</v>
      </c>
      <c r="C95" s="42" t="s">
        <v>14</v>
      </c>
      <c r="D95" s="43">
        <v>1000</v>
      </c>
      <c r="E95" s="27">
        <f>SUM(-13.9)</f>
        <v>-13.9</v>
      </c>
      <c r="F95" s="27">
        <v>-38.9</v>
      </c>
      <c r="G95" s="27">
        <v>0</v>
      </c>
      <c r="H95" s="27">
        <v>0</v>
      </c>
      <c r="I95" s="27">
        <v>0</v>
      </c>
      <c r="J95" s="27">
        <v>0</v>
      </c>
      <c r="K95" s="30">
        <f t="shared" si="4"/>
        <v>947.2</v>
      </c>
    </row>
    <row r="96" spans="1:11" ht="12.75">
      <c r="A96" s="27">
        <f t="shared" si="5"/>
        <v>94</v>
      </c>
      <c r="B96" s="53" t="s">
        <v>687</v>
      </c>
      <c r="C96" s="49" t="s">
        <v>246</v>
      </c>
      <c r="D96" s="30">
        <v>1000</v>
      </c>
      <c r="E96" s="27">
        <f>SUM(-45.9)</f>
        <v>-45.9</v>
      </c>
      <c r="F96" s="27">
        <v>-6.9</v>
      </c>
      <c r="G96" s="27">
        <v>0</v>
      </c>
      <c r="H96" s="27">
        <v>0</v>
      </c>
      <c r="I96" s="27">
        <v>0</v>
      </c>
      <c r="J96" s="27">
        <v>0</v>
      </c>
      <c r="K96" s="30">
        <f t="shared" si="4"/>
        <v>947.2</v>
      </c>
    </row>
    <row r="97" spans="1:11" ht="12.75">
      <c r="A97" s="27">
        <f t="shared" si="5"/>
        <v>95</v>
      </c>
      <c r="B97" s="27" t="s">
        <v>688</v>
      </c>
      <c r="C97" s="49" t="s">
        <v>36</v>
      </c>
      <c r="D97" s="30">
        <v>1000</v>
      </c>
      <c r="E97" s="27">
        <f>SUM(-53.9)</f>
        <v>-53.9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30">
        <f t="shared" si="4"/>
        <v>946.1</v>
      </c>
    </row>
    <row r="98" spans="1:11" ht="12.75">
      <c r="A98" s="27">
        <f t="shared" si="5"/>
        <v>96</v>
      </c>
      <c r="B98" s="53" t="s">
        <v>689</v>
      </c>
      <c r="C98" s="49" t="s">
        <v>354</v>
      </c>
      <c r="D98" s="30">
        <v>1000</v>
      </c>
      <c r="E98" s="27">
        <f>SUM(-53.9)</f>
        <v>-53.9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30">
        <f t="shared" si="4"/>
        <v>946.1</v>
      </c>
    </row>
    <row r="99" spans="1:11" ht="12.75">
      <c r="A99" s="27">
        <f t="shared" si="5"/>
        <v>97</v>
      </c>
      <c r="B99" s="27" t="s">
        <v>690</v>
      </c>
      <c r="C99" s="49" t="s">
        <v>7</v>
      </c>
      <c r="D99" s="30">
        <v>1000</v>
      </c>
      <c r="E99" s="27">
        <f>SUM(-21.9)</f>
        <v>-21.9</v>
      </c>
      <c r="F99" s="27">
        <v>0</v>
      </c>
      <c r="G99" s="27">
        <v>0</v>
      </c>
      <c r="H99" s="27">
        <v>0</v>
      </c>
      <c r="I99" s="27">
        <v>0</v>
      </c>
      <c r="J99" s="27">
        <v>-36.2</v>
      </c>
      <c r="K99" s="30">
        <f>SUM(D99:J99)</f>
        <v>941.9</v>
      </c>
    </row>
    <row r="100" spans="1:11" ht="12.75">
      <c r="A100" s="27">
        <f t="shared" si="5"/>
        <v>98</v>
      </c>
      <c r="B100" s="27" t="s">
        <v>691</v>
      </c>
      <c r="C100" s="49" t="s">
        <v>14</v>
      </c>
      <c r="D100" s="30">
        <v>1000</v>
      </c>
      <c r="E100" s="27">
        <f>SUM(-21.9)</f>
        <v>-21.9</v>
      </c>
      <c r="F100" s="27">
        <v>-38.9</v>
      </c>
      <c r="G100" s="27">
        <v>0</v>
      </c>
      <c r="H100" s="27">
        <v>0</v>
      </c>
      <c r="I100" s="27">
        <v>0</v>
      </c>
      <c r="J100" s="27">
        <v>0</v>
      </c>
      <c r="K100" s="30">
        <f>SUM(D100:J100)</f>
        <v>939.2</v>
      </c>
    </row>
    <row r="101" spans="1:11" ht="12.75">
      <c r="A101" s="27">
        <f t="shared" si="5"/>
        <v>99</v>
      </c>
      <c r="B101" s="27" t="s">
        <v>692</v>
      </c>
      <c r="C101" s="49" t="s">
        <v>36</v>
      </c>
      <c r="D101" s="30">
        <v>1000</v>
      </c>
      <c r="E101" s="27">
        <f>SUM(-61.9)</f>
        <v>-61.9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30">
        <f>SUM(D101:J101)</f>
        <v>938.1</v>
      </c>
    </row>
    <row r="102" spans="1:11" ht="12.75">
      <c r="A102" s="27">
        <f t="shared" si="5"/>
        <v>100</v>
      </c>
      <c r="B102" s="27" t="s">
        <v>693</v>
      </c>
      <c r="C102" s="49" t="s">
        <v>7</v>
      </c>
      <c r="D102" s="30">
        <v>1000</v>
      </c>
      <c r="E102" s="27">
        <f>SUM(-5.9)</f>
        <v>-5.9</v>
      </c>
      <c r="F102" s="27">
        <v>-30.9</v>
      </c>
      <c r="G102" s="27">
        <v>0</v>
      </c>
      <c r="H102" s="27">
        <v>0</v>
      </c>
      <c r="I102" s="27">
        <v>0</v>
      </c>
      <c r="J102" s="27">
        <v>-28.2</v>
      </c>
      <c r="K102" s="30">
        <f>SUM(D102:J102)</f>
        <v>935</v>
      </c>
    </row>
    <row r="103" spans="1:11" ht="12.75">
      <c r="A103" s="27">
        <f t="shared" si="5"/>
        <v>101</v>
      </c>
      <c r="B103" s="34" t="s">
        <v>694</v>
      </c>
      <c r="C103" s="48" t="s">
        <v>92</v>
      </c>
      <c r="D103" s="30">
        <v>1000</v>
      </c>
      <c r="E103" s="27">
        <v>0</v>
      </c>
      <c r="F103" s="34">
        <v>-22.9</v>
      </c>
      <c r="G103" s="27">
        <v>0</v>
      </c>
      <c r="H103" s="27">
        <v>0</v>
      </c>
      <c r="I103" s="27">
        <v>0</v>
      </c>
      <c r="J103" s="27">
        <v>-44.2</v>
      </c>
      <c r="K103" s="30">
        <f>SUM(D103:J103)</f>
        <v>932.9</v>
      </c>
    </row>
    <row r="104" spans="1:11" ht="12.75">
      <c r="A104" s="27">
        <f t="shared" si="5"/>
        <v>102</v>
      </c>
      <c r="B104" s="58" t="s">
        <v>695</v>
      </c>
      <c r="C104" s="49" t="s">
        <v>7</v>
      </c>
      <c r="D104" s="30">
        <v>1000</v>
      </c>
      <c r="E104" s="27">
        <f>SUM(0)</f>
        <v>0</v>
      </c>
      <c r="F104" s="27">
        <v>-30.9</v>
      </c>
      <c r="G104" s="27">
        <v>0</v>
      </c>
      <c r="H104" s="27">
        <v>0</v>
      </c>
      <c r="I104" s="27">
        <v>0</v>
      </c>
      <c r="J104" s="27">
        <v>-52.2</v>
      </c>
      <c r="K104" s="30">
        <f>SUM(D104:J104)</f>
        <v>916.9</v>
      </c>
    </row>
    <row r="105" spans="1:11" ht="12.75">
      <c r="A105" s="27">
        <f t="shared" si="5"/>
        <v>103</v>
      </c>
      <c r="B105" s="27" t="s">
        <v>696</v>
      </c>
      <c r="C105" s="49" t="s">
        <v>7</v>
      </c>
      <c r="D105" s="43">
        <v>1000</v>
      </c>
      <c r="E105" s="27">
        <f>SUM(0)</f>
        <v>0</v>
      </c>
      <c r="F105" s="27">
        <v>-30.9</v>
      </c>
      <c r="G105" s="27">
        <v>0</v>
      </c>
      <c r="H105" s="27">
        <v>0</v>
      </c>
      <c r="I105" s="27">
        <v>0</v>
      </c>
      <c r="J105" s="27">
        <v>-52.2</v>
      </c>
      <c r="K105" s="30">
        <f>SUM(D105:J105)</f>
        <v>916.9</v>
      </c>
    </row>
    <row r="106" spans="1:11" ht="12.75">
      <c r="A106" s="27">
        <f t="shared" si="5"/>
        <v>104</v>
      </c>
      <c r="B106" s="27" t="s">
        <v>697</v>
      </c>
      <c r="C106" s="49" t="s">
        <v>7</v>
      </c>
      <c r="D106" s="43">
        <v>1000</v>
      </c>
      <c r="E106" s="27">
        <f>SUM(-13.9)</f>
        <v>-13.9</v>
      </c>
      <c r="F106" s="27">
        <v>-30.9</v>
      </c>
      <c r="G106" s="27">
        <v>0</v>
      </c>
      <c r="H106" s="27">
        <v>0</v>
      </c>
      <c r="I106" s="27">
        <v>0</v>
      </c>
      <c r="J106" s="27">
        <v>-44.2</v>
      </c>
      <c r="K106" s="30">
        <f>SUM(D106:J106)</f>
        <v>911</v>
      </c>
    </row>
    <row r="107" ht="12.75">
      <c r="G107"/>
    </row>
    <row r="108" ht="12.75">
      <c r="G108"/>
    </row>
    <row r="109" ht="12.75">
      <c r="G10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